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1 - Soupis prací - st..." sheetId="2" r:id="rId2"/>
    <sheet name="1.4.1 - Soupis prací - te..." sheetId="3" r:id="rId3"/>
    <sheet name="VON - Soupis prací - Vedl..." sheetId="4" r:id="rId4"/>
    <sheet name="Pokyny pro vyplnění" sheetId="5" r:id="rId5"/>
  </sheets>
  <definedNames>
    <definedName name="_xlnm.Print_Area" localSheetId="0">'Rekapitulace stavby'!$D$4:$AO$36,'Rekapitulace stavby'!$C$42:$AQ$61</definedName>
    <definedName name="_xlnm.Print_Titles" localSheetId="0">'Rekapitulace stavby'!$52:$52</definedName>
    <definedName name="_xlnm._FilterDatabase" localSheetId="1" hidden="1">'1.1.1 - Soupis prací - st...'!$C$104:$K$770</definedName>
    <definedName name="_xlnm.Print_Area" localSheetId="1">'1.1.1 - Soupis prací - st...'!$C$4:$J$41,'1.1.1 - Soupis prací - st...'!$C$47:$J$84,'1.1.1 - Soupis prací - st...'!$C$90:$K$770</definedName>
    <definedName name="_xlnm.Print_Titles" localSheetId="1">'1.1.1 - Soupis prací - st...'!$104:$104</definedName>
    <definedName name="_xlnm._FilterDatabase" localSheetId="2" hidden="1">'1.4.1 - Soupis prací - te...'!$C$88:$K$97</definedName>
    <definedName name="_xlnm.Print_Area" localSheetId="2">'1.4.1 - Soupis prací - te...'!$C$4:$J$41,'1.4.1 - Soupis prací - te...'!$C$47:$J$68,'1.4.1 - Soupis prací - te...'!$C$74:$K$97</definedName>
    <definedName name="_xlnm.Print_Titles" localSheetId="2">'1.4.1 - Soupis prací - te...'!$88:$88</definedName>
    <definedName name="_xlnm._FilterDatabase" localSheetId="3" hidden="1">'VON - Soupis prací - Vedl...'!$C$88:$K$97</definedName>
    <definedName name="_xlnm.Print_Area" localSheetId="3">'VON - Soupis prací - Vedl...'!$C$4:$J$41,'VON - Soupis prací - Vedl...'!$C$47:$J$68,'VON - Soupis prací - Vedl...'!$C$74:$K$97</definedName>
    <definedName name="_xlnm.Print_Titles" localSheetId="3">'VON - Soupis prací - Vedl...'!$88:$88</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r="J39"/>
  <c r="J38"/>
  <c i="1" r="AY60"/>
  <c i="4" r="J37"/>
  <c i="1" r="AX60"/>
  <c i="4" r="BI97"/>
  <c r="BH97"/>
  <c r="BG97"/>
  <c r="BF97"/>
  <c r="T97"/>
  <c r="R97"/>
  <c r="P97"/>
  <c r="BK97"/>
  <c r="J97"/>
  <c r="BE97"/>
  <c r="BI96"/>
  <c r="BH96"/>
  <c r="BG96"/>
  <c r="BF96"/>
  <c r="T96"/>
  <c r="T95"/>
  <c r="R96"/>
  <c r="R95"/>
  <c r="P96"/>
  <c r="P95"/>
  <c r="BK96"/>
  <c r="BK95"/>
  <c r="J95"/>
  <c r="J96"/>
  <c r="BE96"/>
  <c r="J67"/>
  <c r="BI94"/>
  <c r="BH94"/>
  <c r="BG94"/>
  <c r="BF94"/>
  <c r="T94"/>
  <c r="T93"/>
  <c r="R94"/>
  <c r="R93"/>
  <c r="P94"/>
  <c r="P93"/>
  <c r="BK94"/>
  <c r="BK93"/>
  <c r="J93"/>
  <c r="J94"/>
  <c r="BE94"/>
  <c r="J66"/>
  <c r="BI92"/>
  <c r="F39"/>
  <c i="1" r="BD60"/>
  <c i="4" r="BH92"/>
  <c r="F38"/>
  <c i="1" r="BC60"/>
  <c i="4" r="BG92"/>
  <c r="F37"/>
  <c i="1" r="BB60"/>
  <c i="4" r="BF92"/>
  <c r="J36"/>
  <c i="1" r="AW60"/>
  <c i="4" r="F36"/>
  <c i="1" r="BA60"/>
  <c i="4" r="T92"/>
  <c r="T91"/>
  <c r="T90"/>
  <c r="T89"/>
  <c r="R92"/>
  <c r="R91"/>
  <c r="R90"/>
  <c r="R89"/>
  <c r="P92"/>
  <c r="P91"/>
  <c r="P90"/>
  <c r="P89"/>
  <c i="1" r="AU60"/>
  <c i="4" r="BK92"/>
  <c r="BK91"/>
  <c r="J91"/>
  <c r="BK90"/>
  <c r="J90"/>
  <c r="BK89"/>
  <c r="J89"/>
  <c r="J63"/>
  <c r="J32"/>
  <c i="1" r="AG60"/>
  <c i="4" r="J92"/>
  <c r="BE92"/>
  <c r="J35"/>
  <c i="1" r="AV60"/>
  <c i="4" r="F35"/>
  <c i="1" r="AZ60"/>
  <c i="4" r="J65"/>
  <c r="J64"/>
  <c r="J86"/>
  <c r="J85"/>
  <c r="F85"/>
  <c r="F83"/>
  <c r="E81"/>
  <c r="J59"/>
  <c r="J58"/>
  <c r="F58"/>
  <c r="F56"/>
  <c r="E54"/>
  <c r="J41"/>
  <c r="J20"/>
  <c r="E20"/>
  <c r="F86"/>
  <c r="F59"/>
  <c r="J19"/>
  <c r="J14"/>
  <c r="J83"/>
  <c r="J56"/>
  <c r="E7"/>
  <c r="E77"/>
  <c r="E50"/>
  <c i="3" r="J39"/>
  <c r="J38"/>
  <c i="1" r="AY58"/>
  <c i="3" r="J37"/>
  <c i="1" r="AX58"/>
  <c i="3" r="BI97"/>
  <c r="BH97"/>
  <c r="BG97"/>
  <c r="BF97"/>
  <c r="T97"/>
  <c r="T96"/>
  <c r="T95"/>
  <c r="R97"/>
  <c r="R96"/>
  <c r="R95"/>
  <c r="P97"/>
  <c r="P96"/>
  <c r="P95"/>
  <c r="BK97"/>
  <c r="BK96"/>
  <c r="J96"/>
  <c r="BK95"/>
  <c r="J95"/>
  <c r="J97"/>
  <c r="BE97"/>
  <c r="J67"/>
  <c r="J66"/>
  <c r="BI94"/>
  <c r="BH94"/>
  <c r="BG94"/>
  <c r="BF94"/>
  <c r="T94"/>
  <c r="R94"/>
  <c r="P94"/>
  <c r="BK94"/>
  <c r="J94"/>
  <c r="BE94"/>
  <c r="BI93"/>
  <c r="BH93"/>
  <c r="BG93"/>
  <c r="BF93"/>
  <c r="T93"/>
  <c r="R93"/>
  <c r="P93"/>
  <c r="BK93"/>
  <c r="J93"/>
  <c r="BE93"/>
  <c r="BI92"/>
  <c r="F39"/>
  <c i="1" r="BD58"/>
  <c i="3" r="BH92"/>
  <c r="F38"/>
  <c i="1" r="BC58"/>
  <c i="3" r="BG92"/>
  <c r="F37"/>
  <c i="1" r="BB58"/>
  <c i="3" r="BF92"/>
  <c r="J36"/>
  <c i="1" r="AW58"/>
  <c i="3" r="F36"/>
  <c i="1" r="BA58"/>
  <c i="3" r="T92"/>
  <c r="T91"/>
  <c r="T90"/>
  <c r="T89"/>
  <c r="R92"/>
  <c r="R91"/>
  <c r="R90"/>
  <c r="R89"/>
  <c r="P92"/>
  <c r="P91"/>
  <c r="P90"/>
  <c r="P89"/>
  <c i="1" r="AU58"/>
  <c i="3" r="BK92"/>
  <c r="BK91"/>
  <c r="J91"/>
  <c r="BK90"/>
  <c r="J90"/>
  <c r="BK89"/>
  <c r="J89"/>
  <c r="J63"/>
  <c r="J32"/>
  <c i="1" r="AG58"/>
  <c i="3" r="J92"/>
  <c r="BE92"/>
  <c r="J35"/>
  <c i="1" r="AV58"/>
  <c i="3" r="F35"/>
  <c i="1" r="AZ58"/>
  <c i="3" r="J65"/>
  <c r="J64"/>
  <c r="J86"/>
  <c r="J85"/>
  <c r="F85"/>
  <c r="F83"/>
  <c r="E81"/>
  <c r="J59"/>
  <c r="J58"/>
  <c r="F58"/>
  <c r="F56"/>
  <c r="E54"/>
  <c r="J41"/>
  <c r="J20"/>
  <c r="E20"/>
  <c r="F86"/>
  <c r="F59"/>
  <c r="J19"/>
  <c r="J14"/>
  <c r="J83"/>
  <c r="J56"/>
  <c r="E7"/>
  <c r="E77"/>
  <c r="E50"/>
  <c i="2" r="J39"/>
  <c r="J38"/>
  <c i="1" r="AY56"/>
  <c i="2" r="J37"/>
  <c i="1" r="AX56"/>
  <c i="2" r="BI770"/>
  <c r="BH770"/>
  <c r="BG770"/>
  <c r="BF770"/>
  <c r="T770"/>
  <c r="T769"/>
  <c r="R770"/>
  <c r="R769"/>
  <c r="P770"/>
  <c r="P769"/>
  <c r="BK770"/>
  <c r="BK769"/>
  <c r="J769"/>
  <c r="J770"/>
  <c r="BE770"/>
  <c r="J83"/>
  <c r="BI767"/>
  <c r="BH767"/>
  <c r="BG767"/>
  <c r="BF767"/>
  <c r="T767"/>
  <c r="R767"/>
  <c r="P767"/>
  <c r="BK767"/>
  <c r="J767"/>
  <c r="BE767"/>
  <c r="BI766"/>
  <c r="BH766"/>
  <c r="BG766"/>
  <c r="BF766"/>
  <c r="T766"/>
  <c r="R766"/>
  <c r="P766"/>
  <c r="BK766"/>
  <c r="J766"/>
  <c r="BE766"/>
  <c r="BI764"/>
  <c r="BH764"/>
  <c r="BG764"/>
  <c r="BF764"/>
  <c r="T764"/>
  <c r="R764"/>
  <c r="P764"/>
  <c r="BK764"/>
  <c r="J764"/>
  <c r="BE764"/>
  <c r="BI756"/>
  <c r="BH756"/>
  <c r="BG756"/>
  <c r="BF756"/>
  <c r="T756"/>
  <c r="R756"/>
  <c r="P756"/>
  <c r="BK756"/>
  <c r="J756"/>
  <c r="BE756"/>
  <c r="BI754"/>
  <c r="BH754"/>
  <c r="BG754"/>
  <c r="BF754"/>
  <c r="T754"/>
  <c r="R754"/>
  <c r="P754"/>
  <c r="BK754"/>
  <c r="J754"/>
  <c r="BE754"/>
  <c r="BI750"/>
  <c r="BH750"/>
  <c r="BG750"/>
  <c r="BF750"/>
  <c r="T750"/>
  <c r="R750"/>
  <c r="P750"/>
  <c r="BK750"/>
  <c r="J750"/>
  <c r="BE750"/>
  <c r="BI749"/>
  <c r="BH749"/>
  <c r="BG749"/>
  <c r="BF749"/>
  <c r="T749"/>
  <c r="R749"/>
  <c r="P749"/>
  <c r="BK749"/>
  <c r="J749"/>
  <c r="BE749"/>
  <c r="BI747"/>
  <c r="BH747"/>
  <c r="BG747"/>
  <c r="BF747"/>
  <c r="T747"/>
  <c r="R747"/>
  <c r="P747"/>
  <c r="BK747"/>
  <c r="J747"/>
  <c r="BE747"/>
  <c r="BI734"/>
  <c r="BH734"/>
  <c r="BG734"/>
  <c r="BF734"/>
  <c r="T734"/>
  <c r="T733"/>
  <c r="R734"/>
  <c r="R733"/>
  <c r="P734"/>
  <c r="P733"/>
  <c r="BK734"/>
  <c r="BK733"/>
  <c r="J733"/>
  <c r="J734"/>
  <c r="BE734"/>
  <c r="J82"/>
  <c r="BI731"/>
  <c r="BH731"/>
  <c r="BG731"/>
  <c r="BF731"/>
  <c r="T731"/>
  <c r="R731"/>
  <c r="P731"/>
  <c r="BK731"/>
  <c r="J731"/>
  <c r="BE731"/>
  <c r="BI727"/>
  <c r="BH727"/>
  <c r="BG727"/>
  <c r="BF727"/>
  <c r="T727"/>
  <c r="T726"/>
  <c r="R727"/>
  <c r="R726"/>
  <c r="P727"/>
  <c r="P726"/>
  <c r="BK727"/>
  <c r="BK726"/>
  <c r="J726"/>
  <c r="J727"/>
  <c r="BE727"/>
  <c r="J81"/>
  <c r="BI723"/>
  <c r="BH723"/>
  <c r="BG723"/>
  <c r="BF723"/>
  <c r="T723"/>
  <c r="R723"/>
  <c r="P723"/>
  <c r="BK723"/>
  <c r="J723"/>
  <c r="BE723"/>
  <c r="BI719"/>
  <c r="BH719"/>
  <c r="BG719"/>
  <c r="BF719"/>
  <c r="T719"/>
  <c r="T718"/>
  <c r="R719"/>
  <c r="R718"/>
  <c r="P719"/>
  <c r="P718"/>
  <c r="BK719"/>
  <c r="BK718"/>
  <c r="J718"/>
  <c r="J719"/>
  <c r="BE719"/>
  <c r="J80"/>
  <c r="BI716"/>
  <c r="BH716"/>
  <c r="BG716"/>
  <c r="BF716"/>
  <c r="T716"/>
  <c r="R716"/>
  <c r="P716"/>
  <c r="BK716"/>
  <c r="J716"/>
  <c r="BE716"/>
  <c r="BI711"/>
  <c r="BH711"/>
  <c r="BG711"/>
  <c r="BF711"/>
  <c r="T711"/>
  <c r="T710"/>
  <c r="R711"/>
  <c r="R710"/>
  <c r="P711"/>
  <c r="P710"/>
  <c r="BK711"/>
  <c r="BK710"/>
  <c r="J710"/>
  <c r="J711"/>
  <c r="BE711"/>
  <c r="J79"/>
  <c r="BI708"/>
  <c r="BH708"/>
  <c r="BG708"/>
  <c r="BF708"/>
  <c r="T708"/>
  <c r="R708"/>
  <c r="P708"/>
  <c r="BK708"/>
  <c r="J708"/>
  <c r="BE708"/>
  <c r="BI706"/>
  <c r="BH706"/>
  <c r="BG706"/>
  <c r="BF706"/>
  <c r="T706"/>
  <c r="R706"/>
  <c r="P706"/>
  <c r="BK706"/>
  <c r="J706"/>
  <c r="BE706"/>
  <c r="BI702"/>
  <c r="BH702"/>
  <c r="BG702"/>
  <c r="BF702"/>
  <c r="T702"/>
  <c r="T701"/>
  <c r="R702"/>
  <c r="R701"/>
  <c r="P702"/>
  <c r="P701"/>
  <c r="BK702"/>
  <c r="BK701"/>
  <c r="J701"/>
  <c r="J702"/>
  <c r="BE702"/>
  <c r="J78"/>
  <c r="BI698"/>
  <c r="BH698"/>
  <c r="BG698"/>
  <c r="BF698"/>
  <c r="T698"/>
  <c r="T697"/>
  <c r="R698"/>
  <c r="R697"/>
  <c r="P698"/>
  <c r="P697"/>
  <c r="BK698"/>
  <c r="BK697"/>
  <c r="J697"/>
  <c r="J698"/>
  <c r="BE698"/>
  <c r="J77"/>
  <c r="BI695"/>
  <c r="BH695"/>
  <c r="BG695"/>
  <c r="BF695"/>
  <c r="T695"/>
  <c r="R695"/>
  <c r="P695"/>
  <c r="BK695"/>
  <c r="J695"/>
  <c r="BE695"/>
  <c r="BI688"/>
  <c r="BH688"/>
  <c r="BG688"/>
  <c r="BF688"/>
  <c r="T688"/>
  <c r="R688"/>
  <c r="P688"/>
  <c r="BK688"/>
  <c r="J688"/>
  <c r="BE688"/>
  <c r="BI682"/>
  <c r="BH682"/>
  <c r="BG682"/>
  <c r="BF682"/>
  <c r="T682"/>
  <c r="T681"/>
  <c r="T680"/>
  <c r="R682"/>
  <c r="R681"/>
  <c r="R680"/>
  <c r="P682"/>
  <c r="P681"/>
  <c r="P680"/>
  <c r="BK682"/>
  <c r="BK681"/>
  <c r="J681"/>
  <c r="BK680"/>
  <c r="J680"/>
  <c r="J682"/>
  <c r="BE682"/>
  <c r="J76"/>
  <c r="J75"/>
  <c r="BI678"/>
  <c r="BH678"/>
  <c r="BG678"/>
  <c r="BF678"/>
  <c r="T678"/>
  <c r="T677"/>
  <c r="R678"/>
  <c r="R677"/>
  <c r="P678"/>
  <c r="P677"/>
  <c r="BK678"/>
  <c r="BK677"/>
  <c r="J677"/>
  <c r="J678"/>
  <c r="BE678"/>
  <c r="J74"/>
  <c r="BI675"/>
  <c r="BH675"/>
  <c r="BG675"/>
  <c r="BF675"/>
  <c r="T675"/>
  <c r="R675"/>
  <c r="P675"/>
  <c r="BK675"/>
  <c r="J675"/>
  <c r="BE675"/>
  <c r="BI673"/>
  <c r="BH673"/>
  <c r="BG673"/>
  <c r="BF673"/>
  <c r="T673"/>
  <c r="R673"/>
  <c r="P673"/>
  <c r="BK673"/>
  <c r="J673"/>
  <c r="BE673"/>
  <c r="BI671"/>
  <c r="BH671"/>
  <c r="BG671"/>
  <c r="BF671"/>
  <c r="T671"/>
  <c r="R671"/>
  <c r="P671"/>
  <c r="BK671"/>
  <c r="J671"/>
  <c r="BE671"/>
  <c r="BI669"/>
  <c r="BH669"/>
  <c r="BG669"/>
  <c r="BF669"/>
  <c r="T669"/>
  <c r="T668"/>
  <c r="R669"/>
  <c r="R668"/>
  <c r="P669"/>
  <c r="P668"/>
  <c r="BK669"/>
  <c r="BK668"/>
  <c r="J668"/>
  <c r="J669"/>
  <c r="BE669"/>
  <c r="J73"/>
  <c r="BI666"/>
  <c r="BH666"/>
  <c r="BG666"/>
  <c r="BF666"/>
  <c r="T666"/>
  <c r="R666"/>
  <c r="P666"/>
  <c r="BK666"/>
  <c r="J666"/>
  <c r="BE666"/>
  <c r="BI661"/>
  <c r="BH661"/>
  <c r="BG661"/>
  <c r="BF661"/>
  <c r="T661"/>
  <c r="R661"/>
  <c r="P661"/>
  <c r="BK661"/>
  <c r="J661"/>
  <c r="BE661"/>
  <c r="BI654"/>
  <c r="BH654"/>
  <c r="BG654"/>
  <c r="BF654"/>
  <c r="T654"/>
  <c r="R654"/>
  <c r="P654"/>
  <c r="BK654"/>
  <c r="J654"/>
  <c r="BE654"/>
  <c r="BI653"/>
  <c r="BH653"/>
  <c r="BG653"/>
  <c r="BF653"/>
  <c r="T653"/>
  <c r="R653"/>
  <c r="P653"/>
  <c r="BK653"/>
  <c r="J653"/>
  <c r="BE653"/>
  <c r="BI639"/>
  <c r="BH639"/>
  <c r="BG639"/>
  <c r="BF639"/>
  <c r="T639"/>
  <c r="R639"/>
  <c r="P639"/>
  <c r="BK639"/>
  <c r="J639"/>
  <c r="BE639"/>
  <c r="BI637"/>
  <c r="BH637"/>
  <c r="BG637"/>
  <c r="BF637"/>
  <c r="T637"/>
  <c r="R637"/>
  <c r="P637"/>
  <c r="BK637"/>
  <c r="J637"/>
  <c r="BE637"/>
  <c r="BI631"/>
  <c r="BH631"/>
  <c r="BG631"/>
  <c r="BF631"/>
  <c r="T631"/>
  <c r="R631"/>
  <c r="P631"/>
  <c r="BK631"/>
  <c r="J631"/>
  <c r="BE631"/>
  <c r="BI619"/>
  <c r="BH619"/>
  <c r="BG619"/>
  <c r="BF619"/>
  <c r="T619"/>
  <c r="R619"/>
  <c r="P619"/>
  <c r="BK619"/>
  <c r="J619"/>
  <c r="BE619"/>
  <c r="BI617"/>
  <c r="BH617"/>
  <c r="BG617"/>
  <c r="BF617"/>
  <c r="T617"/>
  <c r="R617"/>
  <c r="P617"/>
  <c r="BK617"/>
  <c r="J617"/>
  <c r="BE617"/>
  <c r="BI605"/>
  <c r="BH605"/>
  <c r="BG605"/>
  <c r="BF605"/>
  <c r="T605"/>
  <c r="R605"/>
  <c r="P605"/>
  <c r="BK605"/>
  <c r="J605"/>
  <c r="BE605"/>
  <c r="BI599"/>
  <c r="BH599"/>
  <c r="BG599"/>
  <c r="BF599"/>
  <c r="T599"/>
  <c r="R599"/>
  <c r="P599"/>
  <c r="BK599"/>
  <c r="J599"/>
  <c r="BE599"/>
  <c r="BI592"/>
  <c r="BH592"/>
  <c r="BG592"/>
  <c r="BF592"/>
  <c r="T592"/>
  <c r="R592"/>
  <c r="P592"/>
  <c r="BK592"/>
  <c r="J592"/>
  <c r="BE592"/>
  <c r="BI577"/>
  <c r="BH577"/>
  <c r="BG577"/>
  <c r="BF577"/>
  <c r="T577"/>
  <c r="R577"/>
  <c r="P577"/>
  <c r="BK577"/>
  <c r="J577"/>
  <c r="BE577"/>
  <c r="BI572"/>
  <c r="BH572"/>
  <c r="BG572"/>
  <c r="BF572"/>
  <c r="T572"/>
  <c r="R572"/>
  <c r="P572"/>
  <c r="BK572"/>
  <c r="J572"/>
  <c r="BE572"/>
  <c r="BI567"/>
  <c r="BH567"/>
  <c r="BG567"/>
  <c r="BF567"/>
  <c r="T567"/>
  <c r="R567"/>
  <c r="P567"/>
  <c r="BK567"/>
  <c r="J567"/>
  <c r="BE567"/>
  <c r="BI560"/>
  <c r="BH560"/>
  <c r="BG560"/>
  <c r="BF560"/>
  <c r="T560"/>
  <c r="R560"/>
  <c r="P560"/>
  <c r="BK560"/>
  <c r="J560"/>
  <c r="BE560"/>
  <c r="BI545"/>
  <c r="BH545"/>
  <c r="BG545"/>
  <c r="BF545"/>
  <c r="T545"/>
  <c r="R545"/>
  <c r="P545"/>
  <c r="BK545"/>
  <c r="J545"/>
  <c r="BE545"/>
  <c r="BI542"/>
  <c r="BH542"/>
  <c r="BG542"/>
  <c r="BF542"/>
  <c r="T542"/>
  <c r="R542"/>
  <c r="P542"/>
  <c r="BK542"/>
  <c r="J542"/>
  <c r="BE542"/>
  <c r="BI536"/>
  <c r="BH536"/>
  <c r="BG536"/>
  <c r="BF536"/>
  <c r="T536"/>
  <c r="R536"/>
  <c r="P536"/>
  <c r="BK536"/>
  <c r="J536"/>
  <c r="BE536"/>
  <c r="BI523"/>
  <c r="BH523"/>
  <c r="BG523"/>
  <c r="BF523"/>
  <c r="T523"/>
  <c r="R523"/>
  <c r="P523"/>
  <c r="BK523"/>
  <c r="J523"/>
  <c r="BE523"/>
  <c r="BI517"/>
  <c r="BH517"/>
  <c r="BG517"/>
  <c r="BF517"/>
  <c r="T517"/>
  <c r="R517"/>
  <c r="P517"/>
  <c r="BK517"/>
  <c r="J517"/>
  <c r="BE517"/>
  <c r="BI512"/>
  <c r="BH512"/>
  <c r="BG512"/>
  <c r="BF512"/>
  <c r="T512"/>
  <c r="R512"/>
  <c r="P512"/>
  <c r="BK512"/>
  <c r="J512"/>
  <c r="BE512"/>
  <c r="BI505"/>
  <c r="BH505"/>
  <c r="BG505"/>
  <c r="BF505"/>
  <c r="T505"/>
  <c r="R505"/>
  <c r="P505"/>
  <c r="BK505"/>
  <c r="J505"/>
  <c r="BE505"/>
  <c r="BI498"/>
  <c r="BH498"/>
  <c r="BG498"/>
  <c r="BF498"/>
  <c r="T498"/>
  <c r="R498"/>
  <c r="P498"/>
  <c r="BK498"/>
  <c r="J498"/>
  <c r="BE498"/>
  <c r="BI497"/>
  <c r="BH497"/>
  <c r="BG497"/>
  <c r="BF497"/>
  <c r="T497"/>
  <c r="R497"/>
  <c r="P497"/>
  <c r="BK497"/>
  <c r="J497"/>
  <c r="BE497"/>
  <c r="BI493"/>
  <c r="BH493"/>
  <c r="BG493"/>
  <c r="BF493"/>
  <c r="T493"/>
  <c r="R493"/>
  <c r="P493"/>
  <c r="BK493"/>
  <c r="J493"/>
  <c r="BE493"/>
  <c r="BI492"/>
  <c r="BH492"/>
  <c r="BG492"/>
  <c r="BF492"/>
  <c r="T492"/>
  <c r="R492"/>
  <c r="P492"/>
  <c r="BK492"/>
  <c r="J492"/>
  <c r="BE492"/>
  <c r="BI480"/>
  <c r="BH480"/>
  <c r="BG480"/>
  <c r="BF480"/>
  <c r="T480"/>
  <c r="R480"/>
  <c r="P480"/>
  <c r="BK480"/>
  <c r="J480"/>
  <c r="BE480"/>
  <c r="BI476"/>
  <c r="BH476"/>
  <c r="BG476"/>
  <c r="BF476"/>
  <c r="T476"/>
  <c r="R476"/>
  <c r="P476"/>
  <c r="BK476"/>
  <c r="J476"/>
  <c r="BE476"/>
  <c r="BI472"/>
  <c r="BH472"/>
  <c r="BG472"/>
  <c r="BF472"/>
  <c r="T472"/>
  <c r="R472"/>
  <c r="P472"/>
  <c r="BK472"/>
  <c r="J472"/>
  <c r="BE472"/>
  <c r="BI468"/>
  <c r="BH468"/>
  <c r="BG468"/>
  <c r="BF468"/>
  <c r="T468"/>
  <c r="R468"/>
  <c r="P468"/>
  <c r="BK468"/>
  <c r="J468"/>
  <c r="BE468"/>
  <c r="BI463"/>
  <c r="BH463"/>
  <c r="BG463"/>
  <c r="BF463"/>
  <c r="T463"/>
  <c r="R463"/>
  <c r="P463"/>
  <c r="BK463"/>
  <c r="J463"/>
  <c r="BE463"/>
  <c r="BI459"/>
  <c r="BH459"/>
  <c r="BG459"/>
  <c r="BF459"/>
  <c r="T459"/>
  <c r="R459"/>
  <c r="P459"/>
  <c r="BK459"/>
  <c r="J459"/>
  <c r="BE459"/>
  <c r="BI455"/>
  <c r="BH455"/>
  <c r="BG455"/>
  <c r="BF455"/>
  <c r="T455"/>
  <c r="R455"/>
  <c r="P455"/>
  <c r="BK455"/>
  <c r="J455"/>
  <c r="BE455"/>
  <c r="BI452"/>
  <c r="BH452"/>
  <c r="BG452"/>
  <c r="BF452"/>
  <c r="T452"/>
  <c r="R452"/>
  <c r="P452"/>
  <c r="BK452"/>
  <c r="J452"/>
  <c r="BE452"/>
  <c r="BI450"/>
  <c r="BH450"/>
  <c r="BG450"/>
  <c r="BF450"/>
  <c r="T450"/>
  <c r="R450"/>
  <c r="P450"/>
  <c r="BK450"/>
  <c r="J450"/>
  <c r="BE450"/>
  <c r="BI446"/>
  <c r="BH446"/>
  <c r="BG446"/>
  <c r="BF446"/>
  <c r="T446"/>
  <c r="R446"/>
  <c r="P446"/>
  <c r="BK446"/>
  <c r="J446"/>
  <c r="BE446"/>
  <c r="BI444"/>
  <c r="BH444"/>
  <c r="BG444"/>
  <c r="BF444"/>
  <c r="T444"/>
  <c r="R444"/>
  <c r="P444"/>
  <c r="BK444"/>
  <c r="J444"/>
  <c r="BE444"/>
  <c r="BI440"/>
  <c r="BH440"/>
  <c r="BG440"/>
  <c r="BF440"/>
  <c r="T440"/>
  <c r="T439"/>
  <c r="R440"/>
  <c r="R439"/>
  <c r="P440"/>
  <c r="P439"/>
  <c r="BK440"/>
  <c r="BK439"/>
  <c r="J439"/>
  <c r="J440"/>
  <c r="BE440"/>
  <c r="J72"/>
  <c r="BI433"/>
  <c r="BH433"/>
  <c r="BG433"/>
  <c r="BF433"/>
  <c r="T433"/>
  <c r="R433"/>
  <c r="P433"/>
  <c r="BK433"/>
  <c r="J433"/>
  <c r="BE433"/>
  <c r="BI430"/>
  <c r="BH430"/>
  <c r="BG430"/>
  <c r="BF430"/>
  <c r="T430"/>
  <c r="R430"/>
  <c r="P430"/>
  <c r="BK430"/>
  <c r="J430"/>
  <c r="BE430"/>
  <c r="BI429"/>
  <c r="BH429"/>
  <c r="BG429"/>
  <c r="BF429"/>
  <c r="T429"/>
  <c r="R429"/>
  <c r="P429"/>
  <c r="BK429"/>
  <c r="J429"/>
  <c r="BE429"/>
  <c r="BI428"/>
  <c r="BH428"/>
  <c r="BG428"/>
  <c r="BF428"/>
  <c r="T428"/>
  <c r="T427"/>
  <c r="R428"/>
  <c r="R427"/>
  <c r="P428"/>
  <c r="P427"/>
  <c r="BK428"/>
  <c r="BK427"/>
  <c r="J427"/>
  <c r="J428"/>
  <c r="BE428"/>
  <c r="J71"/>
  <c r="BI426"/>
  <c r="BH426"/>
  <c r="BG426"/>
  <c r="BF426"/>
  <c r="T426"/>
  <c r="R426"/>
  <c r="P426"/>
  <c r="BK426"/>
  <c r="J426"/>
  <c r="BE426"/>
  <c r="BI419"/>
  <c r="BH419"/>
  <c r="BG419"/>
  <c r="BF419"/>
  <c r="T419"/>
  <c r="R419"/>
  <c r="P419"/>
  <c r="BK419"/>
  <c r="J419"/>
  <c r="BE419"/>
  <c r="BI411"/>
  <c r="BH411"/>
  <c r="BG411"/>
  <c r="BF411"/>
  <c r="T411"/>
  <c r="R411"/>
  <c r="P411"/>
  <c r="BK411"/>
  <c r="J411"/>
  <c r="BE411"/>
  <c r="BI408"/>
  <c r="BH408"/>
  <c r="BG408"/>
  <c r="BF408"/>
  <c r="T408"/>
  <c r="R408"/>
  <c r="P408"/>
  <c r="BK408"/>
  <c r="J408"/>
  <c r="BE408"/>
  <c r="BI401"/>
  <c r="BH401"/>
  <c r="BG401"/>
  <c r="BF401"/>
  <c r="T401"/>
  <c r="R401"/>
  <c r="P401"/>
  <c r="BK401"/>
  <c r="J401"/>
  <c r="BE401"/>
  <c r="BI398"/>
  <c r="BH398"/>
  <c r="BG398"/>
  <c r="BF398"/>
  <c r="T398"/>
  <c r="R398"/>
  <c r="P398"/>
  <c r="BK398"/>
  <c r="J398"/>
  <c r="BE398"/>
  <c r="BI394"/>
  <c r="BH394"/>
  <c r="BG394"/>
  <c r="BF394"/>
  <c r="T394"/>
  <c r="R394"/>
  <c r="P394"/>
  <c r="BK394"/>
  <c r="J394"/>
  <c r="BE394"/>
  <c r="BI391"/>
  <c r="BH391"/>
  <c r="BG391"/>
  <c r="BF391"/>
  <c r="T391"/>
  <c r="R391"/>
  <c r="P391"/>
  <c r="BK391"/>
  <c r="J391"/>
  <c r="BE391"/>
  <c r="BI388"/>
  <c r="BH388"/>
  <c r="BG388"/>
  <c r="BF388"/>
  <c r="T388"/>
  <c r="T387"/>
  <c r="R388"/>
  <c r="R387"/>
  <c r="P388"/>
  <c r="P387"/>
  <c r="BK388"/>
  <c r="BK387"/>
  <c r="J387"/>
  <c r="J388"/>
  <c r="BE388"/>
  <c r="J70"/>
  <c r="BI385"/>
  <c r="BH385"/>
  <c r="BG385"/>
  <c r="BF385"/>
  <c r="T385"/>
  <c r="R385"/>
  <c r="P385"/>
  <c r="BK385"/>
  <c r="J385"/>
  <c r="BE385"/>
  <c r="BI383"/>
  <c r="BH383"/>
  <c r="BG383"/>
  <c r="BF383"/>
  <c r="T383"/>
  <c r="R383"/>
  <c r="P383"/>
  <c r="BK383"/>
  <c r="J383"/>
  <c r="BE383"/>
  <c r="BI378"/>
  <c r="BH378"/>
  <c r="BG378"/>
  <c r="BF378"/>
  <c r="T378"/>
  <c r="R378"/>
  <c r="P378"/>
  <c r="BK378"/>
  <c r="J378"/>
  <c r="BE378"/>
  <c r="BI373"/>
  <c r="BH373"/>
  <c r="BG373"/>
  <c r="BF373"/>
  <c r="T373"/>
  <c r="R373"/>
  <c r="P373"/>
  <c r="BK373"/>
  <c r="J373"/>
  <c r="BE373"/>
  <c r="BI368"/>
  <c r="BH368"/>
  <c r="BG368"/>
  <c r="BF368"/>
  <c r="T368"/>
  <c r="R368"/>
  <c r="P368"/>
  <c r="BK368"/>
  <c r="J368"/>
  <c r="BE368"/>
  <c r="BI363"/>
  <c r="BH363"/>
  <c r="BG363"/>
  <c r="BF363"/>
  <c r="T363"/>
  <c r="R363"/>
  <c r="P363"/>
  <c r="BK363"/>
  <c r="J363"/>
  <c r="BE363"/>
  <c r="BI358"/>
  <c r="BH358"/>
  <c r="BG358"/>
  <c r="BF358"/>
  <c r="T358"/>
  <c r="R358"/>
  <c r="P358"/>
  <c r="BK358"/>
  <c r="J358"/>
  <c r="BE358"/>
  <c r="BI354"/>
  <c r="BH354"/>
  <c r="BG354"/>
  <c r="BF354"/>
  <c r="T354"/>
  <c r="R354"/>
  <c r="P354"/>
  <c r="BK354"/>
  <c r="J354"/>
  <c r="BE354"/>
  <c r="BI350"/>
  <c r="BH350"/>
  <c r="BG350"/>
  <c r="BF350"/>
  <c r="T350"/>
  <c r="R350"/>
  <c r="P350"/>
  <c r="BK350"/>
  <c r="J350"/>
  <c r="BE350"/>
  <c r="BI345"/>
  <c r="BH345"/>
  <c r="BG345"/>
  <c r="BF345"/>
  <c r="T345"/>
  <c r="R345"/>
  <c r="P345"/>
  <c r="BK345"/>
  <c r="J345"/>
  <c r="BE345"/>
  <c r="BI341"/>
  <c r="BH341"/>
  <c r="BG341"/>
  <c r="BF341"/>
  <c r="T341"/>
  <c r="R341"/>
  <c r="P341"/>
  <c r="BK341"/>
  <c r="J341"/>
  <c r="BE341"/>
  <c r="BI337"/>
  <c r="BH337"/>
  <c r="BG337"/>
  <c r="BF337"/>
  <c r="T337"/>
  <c r="R337"/>
  <c r="P337"/>
  <c r="BK337"/>
  <c r="J337"/>
  <c r="BE337"/>
  <c r="BI333"/>
  <c r="BH333"/>
  <c r="BG333"/>
  <c r="BF333"/>
  <c r="T333"/>
  <c r="T332"/>
  <c r="R333"/>
  <c r="R332"/>
  <c r="P333"/>
  <c r="P332"/>
  <c r="BK333"/>
  <c r="BK332"/>
  <c r="J332"/>
  <c r="J333"/>
  <c r="BE333"/>
  <c r="J69"/>
  <c r="BI325"/>
  <c r="BH325"/>
  <c r="BG325"/>
  <c r="BF325"/>
  <c r="T325"/>
  <c r="T324"/>
  <c r="R325"/>
  <c r="R324"/>
  <c r="P325"/>
  <c r="P324"/>
  <c r="BK325"/>
  <c r="BK324"/>
  <c r="J324"/>
  <c r="J325"/>
  <c r="BE325"/>
  <c r="J68"/>
  <c r="BI318"/>
  <c r="BH318"/>
  <c r="BG318"/>
  <c r="BF318"/>
  <c r="T318"/>
  <c r="R318"/>
  <c r="P318"/>
  <c r="BK318"/>
  <c r="J318"/>
  <c r="BE318"/>
  <c r="BI312"/>
  <c r="BH312"/>
  <c r="BG312"/>
  <c r="BF312"/>
  <c r="T312"/>
  <c r="R312"/>
  <c r="P312"/>
  <c r="BK312"/>
  <c r="J312"/>
  <c r="BE312"/>
  <c r="BI310"/>
  <c r="BH310"/>
  <c r="BG310"/>
  <c r="BF310"/>
  <c r="T310"/>
  <c r="R310"/>
  <c r="P310"/>
  <c r="BK310"/>
  <c r="J310"/>
  <c r="BE310"/>
  <c r="BI306"/>
  <c r="BH306"/>
  <c r="BG306"/>
  <c r="BF306"/>
  <c r="T306"/>
  <c r="R306"/>
  <c r="P306"/>
  <c r="BK306"/>
  <c r="J306"/>
  <c r="BE306"/>
  <c r="BI304"/>
  <c r="BH304"/>
  <c r="BG304"/>
  <c r="BF304"/>
  <c r="T304"/>
  <c r="R304"/>
  <c r="P304"/>
  <c r="BK304"/>
  <c r="J304"/>
  <c r="BE304"/>
  <c r="BI287"/>
  <c r="BH287"/>
  <c r="BG287"/>
  <c r="BF287"/>
  <c r="T287"/>
  <c r="R287"/>
  <c r="P287"/>
  <c r="BK287"/>
  <c r="J287"/>
  <c r="BE287"/>
  <c r="BI282"/>
  <c r="BH282"/>
  <c r="BG282"/>
  <c r="BF282"/>
  <c r="T282"/>
  <c r="R282"/>
  <c r="P282"/>
  <c r="BK282"/>
  <c r="J282"/>
  <c r="BE282"/>
  <c r="BI269"/>
  <c r="BH269"/>
  <c r="BG269"/>
  <c r="BF269"/>
  <c r="T269"/>
  <c r="T268"/>
  <c r="R269"/>
  <c r="R268"/>
  <c r="P269"/>
  <c r="P268"/>
  <c r="BK269"/>
  <c r="BK268"/>
  <c r="J268"/>
  <c r="J269"/>
  <c r="BE269"/>
  <c r="J67"/>
  <c r="BI265"/>
  <c r="BH265"/>
  <c r="BG265"/>
  <c r="BF265"/>
  <c r="T265"/>
  <c r="R265"/>
  <c r="P265"/>
  <c r="BK265"/>
  <c r="J265"/>
  <c r="BE265"/>
  <c r="BI261"/>
  <c r="BH261"/>
  <c r="BG261"/>
  <c r="BF261"/>
  <c r="T261"/>
  <c r="R261"/>
  <c r="P261"/>
  <c r="BK261"/>
  <c r="J261"/>
  <c r="BE261"/>
  <c r="BI259"/>
  <c r="BH259"/>
  <c r="BG259"/>
  <c r="BF259"/>
  <c r="T259"/>
  <c r="R259"/>
  <c r="P259"/>
  <c r="BK259"/>
  <c r="J259"/>
  <c r="BE259"/>
  <c r="BI253"/>
  <c r="BH253"/>
  <c r="BG253"/>
  <c r="BF253"/>
  <c r="T253"/>
  <c r="R253"/>
  <c r="P253"/>
  <c r="BK253"/>
  <c r="J253"/>
  <c r="BE253"/>
  <c r="BI249"/>
  <c r="BH249"/>
  <c r="BG249"/>
  <c r="BF249"/>
  <c r="T249"/>
  <c r="R249"/>
  <c r="P249"/>
  <c r="BK249"/>
  <c r="J249"/>
  <c r="BE249"/>
  <c r="BI244"/>
  <c r="BH244"/>
  <c r="BG244"/>
  <c r="BF244"/>
  <c r="T244"/>
  <c r="T243"/>
  <c r="R244"/>
  <c r="R243"/>
  <c r="P244"/>
  <c r="P243"/>
  <c r="BK244"/>
  <c r="BK243"/>
  <c r="J243"/>
  <c r="J244"/>
  <c r="BE244"/>
  <c r="J66"/>
  <c r="BI240"/>
  <c r="BH240"/>
  <c r="BG240"/>
  <c r="BF240"/>
  <c r="T240"/>
  <c r="R240"/>
  <c r="P240"/>
  <c r="BK240"/>
  <c r="J240"/>
  <c r="BE240"/>
  <c r="BI238"/>
  <c r="BH238"/>
  <c r="BG238"/>
  <c r="BF238"/>
  <c r="T238"/>
  <c r="R238"/>
  <c r="P238"/>
  <c r="BK238"/>
  <c r="J238"/>
  <c r="BE238"/>
  <c r="BI235"/>
  <c r="BH235"/>
  <c r="BG235"/>
  <c r="BF235"/>
  <c r="T235"/>
  <c r="R235"/>
  <c r="P235"/>
  <c r="BK235"/>
  <c r="J235"/>
  <c r="BE235"/>
  <c r="BI234"/>
  <c r="BH234"/>
  <c r="BG234"/>
  <c r="BF234"/>
  <c r="T234"/>
  <c r="R234"/>
  <c r="P234"/>
  <c r="BK234"/>
  <c r="J234"/>
  <c r="BE234"/>
  <c r="BI232"/>
  <c r="BH232"/>
  <c r="BG232"/>
  <c r="BF232"/>
  <c r="T232"/>
  <c r="R232"/>
  <c r="P232"/>
  <c r="BK232"/>
  <c r="J232"/>
  <c r="BE232"/>
  <c r="BI228"/>
  <c r="BH228"/>
  <c r="BG228"/>
  <c r="BF228"/>
  <c r="T228"/>
  <c r="R228"/>
  <c r="P228"/>
  <c r="BK228"/>
  <c r="J228"/>
  <c r="BE228"/>
  <c r="BI226"/>
  <c r="BH226"/>
  <c r="BG226"/>
  <c r="BF226"/>
  <c r="T226"/>
  <c r="R226"/>
  <c r="P226"/>
  <c r="BK226"/>
  <c r="J226"/>
  <c r="BE226"/>
  <c r="BI222"/>
  <c r="BH222"/>
  <c r="BG222"/>
  <c r="BF222"/>
  <c r="T222"/>
  <c r="R222"/>
  <c r="P222"/>
  <c r="BK222"/>
  <c r="J222"/>
  <c r="BE222"/>
  <c r="BI218"/>
  <c r="BH218"/>
  <c r="BG218"/>
  <c r="BF218"/>
  <c r="T218"/>
  <c r="R218"/>
  <c r="P218"/>
  <c r="BK218"/>
  <c r="J218"/>
  <c r="BE218"/>
  <c r="BI205"/>
  <c r="BH205"/>
  <c r="BG205"/>
  <c r="BF205"/>
  <c r="T205"/>
  <c r="R205"/>
  <c r="P205"/>
  <c r="BK205"/>
  <c r="J205"/>
  <c r="BE205"/>
  <c r="BI202"/>
  <c r="BH202"/>
  <c r="BG202"/>
  <c r="BF202"/>
  <c r="T202"/>
  <c r="R202"/>
  <c r="P202"/>
  <c r="BK202"/>
  <c r="J202"/>
  <c r="BE202"/>
  <c r="BI200"/>
  <c r="BH200"/>
  <c r="BG200"/>
  <c r="BF200"/>
  <c r="T200"/>
  <c r="R200"/>
  <c r="P200"/>
  <c r="BK200"/>
  <c r="J200"/>
  <c r="BE200"/>
  <c r="BI198"/>
  <c r="BH198"/>
  <c r="BG198"/>
  <c r="BF198"/>
  <c r="T198"/>
  <c r="R198"/>
  <c r="P198"/>
  <c r="BK198"/>
  <c r="J198"/>
  <c r="BE198"/>
  <c r="BI195"/>
  <c r="BH195"/>
  <c r="BG195"/>
  <c r="BF195"/>
  <c r="T195"/>
  <c r="R195"/>
  <c r="P195"/>
  <c r="BK195"/>
  <c r="J195"/>
  <c r="BE195"/>
  <c r="BI185"/>
  <c r="BH185"/>
  <c r="BG185"/>
  <c r="BF185"/>
  <c r="T185"/>
  <c r="R185"/>
  <c r="P185"/>
  <c r="BK185"/>
  <c r="J185"/>
  <c r="BE185"/>
  <c r="BI183"/>
  <c r="BH183"/>
  <c r="BG183"/>
  <c r="BF183"/>
  <c r="T183"/>
  <c r="R183"/>
  <c r="P183"/>
  <c r="BK183"/>
  <c r="J183"/>
  <c r="BE183"/>
  <c r="BI177"/>
  <c r="BH177"/>
  <c r="BG177"/>
  <c r="BF177"/>
  <c r="T177"/>
  <c r="R177"/>
  <c r="P177"/>
  <c r="BK177"/>
  <c r="J177"/>
  <c r="BE177"/>
  <c r="BI175"/>
  <c r="BH175"/>
  <c r="BG175"/>
  <c r="BF175"/>
  <c r="T175"/>
  <c r="R175"/>
  <c r="P175"/>
  <c r="BK175"/>
  <c r="J175"/>
  <c r="BE175"/>
  <c r="BI168"/>
  <c r="BH168"/>
  <c r="BG168"/>
  <c r="BF168"/>
  <c r="T168"/>
  <c r="R168"/>
  <c r="P168"/>
  <c r="BK168"/>
  <c r="J168"/>
  <c r="BE168"/>
  <c r="BI166"/>
  <c r="BH166"/>
  <c r="BG166"/>
  <c r="BF166"/>
  <c r="T166"/>
  <c r="R166"/>
  <c r="P166"/>
  <c r="BK166"/>
  <c r="J166"/>
  <c r="BE166"/>
  <c r="BI155"/>
  <c r="BH155"/>
  <c r="BG155"/>
  <c r="BF155"/>
  <c r="T155"/>
  <c r="R155"/>
  <c r="P155"/>
  <c r="BK155"/>
  <c r="J155"/>
  <c r="BE155"/>
  <c r="BI152"/>
  <c r="BH152"/>
  <c r="BG152"/>
  <c r="BF152"/>
  <c r="T152"/>
  <c r="R152"/>
  <c r="P152"/>
  <c r="BK152"/>
  <c r="J152"/>
  <c r="BE152"/>
  <c r="BI148"/>
  <c r="BH148"/>
  <c r="BG148"/>
  <c r="BF148"/>
  <c r="T148"/>
  <c r="R148"/>
  <c r="P148"/>
  <c r="BK148"/>
  <c r="J148"/>
  <c r="BE148"/>
  <c r="BI144"/>
  <c r="BH144"/>
  <c r="BG144"/>
  <c r="BF144"/>
  <c r="T144"/>
  <c r="R144"/>
  <c r="P144"/>
  <c r="BK144"/>
  <c r="J144"/>
  <c r="BE144"/>
  <c r="BI140"/>
  <c r="BH140"/>
  <c r="BG140"/>
  <c r="BF140"/>
  <c r="T140"/>
  <c r="R140"/>
  <c r="P140"/>
  <c r="BK140"/>
  <c r="J140"/>
  <c r="BE140"/>
  <c r="BI136"/>
  <c r="BH136"/>
  <c r="BG136"/>
  <c r="BF136"/>
  <c r="T136"/>
  <c r="R136"/>
  <c r="P136"/>
  <c r="BK136"/>
  <c r="J136"/>
  <c r="BE136"/>
  <c r="BI132"/>
  <c r="BH132"/>
  <c r="BG132"/>
  <c r="BF132"/>
  <c r="T132"/>
  <c r="R132"/>
  <c r="P132"/>
  <c r="BK132"/>
  <c r="J132"/>
  <c r="BE132"/>
  <c r="BI128"/>
  <c r="BH128"/>
  <c r="BG128"/>
  <c r="BF128"/>
  <c r="T128"/>
  <c r="R128"/>
  <c r="P128"/>
  <c r="BK128"/>
  <c r="J128"/>
  <c r="BE128"/>
  <c r="BI124"/>
  <c r="BH124"/>
  <c r="BG124"/>
  <c r="BF124"/>
  <c r="T124"/>
  <c r="R124"/>
  <c r="P124"/>
  <c r="BK124"/>
  <c r="J124"/>
  <c r="BE124"/>
  <c r="BI120"/>
  <c r="BH120"/>
  <c r="BG120"/>
  <c r="BF120"/>
  <c r="T120"/>
  <c r="R120"/>
  <c r="P120"/>
  <c r="BK120"/>
  <c r="J120"/>
  <c r="BE120"/>
  <c r="BI116"/>
  <c r="BH116"/>
  <c r="BG116"/>
  <c r="BF116"/>
  <c r="T116"/>
  <c r="R116"/>
  <c r="P116"/>
  <c r="BK116"/>
  <c r="J116"/>
  <c r="BE116"/>
  <c r="BI112"/>
  <c r="BH112"/>
  <c r="BG112"/>
  <c r="BF112"/>
  <c r="T112"/>
  <c r="R112"/>
  <c r="P112"/>
  <c r="BK112"/>
  <c r="J112"/>
  <c r="BE112"/>
  <c r="BI108"/>
  <c r="F39"/>
  <c i="1" r="BD56"/>
  <c i="2" r="BH108"/>
  <c r="F38"/>
  <c i="1" r="BC56"/>
  <c i="2" r="BG108"/>
  <c r="F37"/>
  <c i="1" r="BB56"/>
  <c i="2" r="BF108"/>
  <c r="J36"/>
  <c i="1" r="AW56"/>
  <c i="2" r="F36"/>
  <c i="1" r="BA56"/>
  <c i="2" r="T108"/>
  <c r="T107"/>
  <c r="T106"/>
  <c r="T105"/>
  <c r="R108"/>
  <c r="R107"/>
  <c r="R106"/>
  <c r="R105"/>
  <c r="P108"/>
  <c r="P107"/>
  <c r="P106"/>
  <c r="P105"/>
  <c i="1" r="AU56"/>
  <c i="2" r="BK108"/>
  <c r="BK107"/>
  <c r="J107"/>
  <c r="BK106"/>
  <c r="J106"/>
  <c r="BK105"/>
  <c r="J105"/>
  <c r="J63"/>
  <c r="J32"/>
  <c i="1" r="AG56"/>
  <c i="2" r="J108"/>
  <c r="BE108"/>
  <c r="J35"/>
  <c i="1" r="AV56"/>
  <c i="2" r="F35"/>
  <c i="1" r="AZ56"/>
  <c i="2" r="J65"/>
  <c r="J64"/>
  <c r="J102"/>
  <c r="J101"/>
  <c r="F101"/>
  <c r="F99"/>
  <c r="E97"/>
  <c r="J59"/>
  <c r="J58"/>
  <c r="F58"/>
  <c r="F56"/>
  <c r="E54"/>
  <c r="J41"/>
  <c r="J20"/>
  <c r="E20"/>
  <c r="F102"/>
  <c r="F59"/>
  <c r="J19"/>
  <c r="J14"/>
  <c r="J99"/>
  <c r="J56"/>
  <c r="E7"/>
  <c r="E93"/>
  <c r="E50"/>
  <c i="1" r="BD59"/>
  <c r="BC59"/>
  <c r="BB59"/>
  <c r="BA59"/>
  <c r="AZ59"/>
  <c r="AY59"/>
  <c r="AX59"/>
  <c r="AW59"/>
  <c r="AV59"/>
  <c r="AU59"/>
  <c r="AT59"/>
  <c r="AS59"/>
  <c r="AG59"/>
  <c r="BD57"/>
  <c r="BC57"/>
  <c r="BB57"/>
  <c r="BA57"/>
  <c r="AZ57"/>
  <c r="AY57"/>
  <c r="AX57"/>
  <c r="AW57"/>
  <c r="AV57"/>
  <c r="AU57"/>
  <c r="AT57"/>
  <c r="AS57"/>
  <c r="AG57"/>
  <c r="BD55"/>
  <c r="BC55"/>
  <c r="BB55"/>
  <c r="BA55"/>
  <c r="AZ55"/>
  <c r="AY55"/>
  <c r="AX55"/>
  <c r="AW55"/>
  <c r="AV55"/>
  <c r="AU55"/>
  <c r="AT55"/>
  <c r="AS55"/>
  <c r="AG55"/>
  <c r="BD54"/>
  <c r="W33"/>
  <c r="BC54"/>
  <c r="W32"/>
  <c r="BB54"/>
  <c r="W31"/>
  <c r="BA54"/>
  <c r="W30"/>
  <c r="AZ54"/>
  <c r="W29"/>
  <c r="AY54"/>
  <c r="AX54"/>
  <c r="AW54"/>
  <c r="AK30"/>
  <c r="AV54"/>
  <c r="AK29"/>
  <c r="AU54"/>
  <c r="AT54"/>
  <c r="AS54"/>
  <c r="AG54"/>
  <c r="AK26"/>
  <c r="AT60"/>
  <c r="AN60"/>
  <c r="AN59"/>
  <c r="AT58"/>
  <c r="AN58"/>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<sst xmlns="http://schemas.openxmlformats.org/spreadsheetml/2006/main">
  <si>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</si>
  <si>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</si>
  <si>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</si>
  <si>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</si>
  <si>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</si>
  <si>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{a3419715-d83d-4cc2-ac56-c6fa73f1ff07}</t>
  </si>
  <si>
    <t>0,01</t>
  </si>
  <si>
    <t>21</t>
  </si>
  <si>
    <t>15</t>
  </si>
  <si>
    <t>REKAPITULACE STAVBY</t>
  </si>
  <si>
    <t xml:space="preserve">v ---  níže se nacházejí doplnkové a pomocné údaje k sestavám  --- v</t>
  </si>
  <si>
    <t>Návod na vyplnění</t>
  </si>
  <si>
    <t>0,001</t>
  </si>
  <si>
    <t>Kód:</t>
  </si>
  <si>
    <t>PS-19002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</si>
  <si>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</si>
  <si>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</si>
  <si>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Renovace kašny před poliklinikou na ul. Dr.Martínka</t>
  </si>
  <si>
    <t>KSO:</t>
  </si>
  <si>
    <t/>
  </si>
  <si>
    <t>CC-CZ:</t>
  </si>
  <si>
    <t>Místo:</t>
  </si>
  <si>
    <t xml:space="preserve"> </t>
  </si>
  <si>
    <t>Datum:</t>
  </si>
  <si>
    <t>27. 5. 2019</t>
  </si>
  <si>
    <t>Zadavatel:</t>
  </si>
  <si>
    <t>IČ:</t>
  </si>
  <si>
    <t>SMO - Městský obvod Ostrava - JIh</t>
  </si>
  <si>
    <t>DIČ:</t>
  </si>
  <si>
    <t>Uchazeč:</t>
  </si>
  <si>
    <t>Vyplň údaj</t>
  </si>
  <si>
    <t>Projektant:</t>
  </si>
  <si>
    <t>Ing.Arch,David Kotek</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</si>
  <si>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</si>
  <si>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</si>
  <si>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</si>
  <si>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</si>
  <si>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</si>
  <si>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</si>
  <si>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</si>
  <si>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</si>
  <si>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</si>
  <si>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</si>
  <si>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</si>
  <si>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</si>
  <si>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</si>
  <si>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</si>
  <si>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</si>
  <si>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</si>
  <si>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</si>
  <si>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</si>
  <si>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</si>
  <si>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</si>
  <si>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</si>
  <si>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</si>
  <si>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</si>
  <si>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</si>
  <si>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</si>
  <si>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</si>
  <si>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</si>
  <si>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</si>
  <si>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</si>
  <si>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</si>
  <si>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</si>
  <si>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</si>
  <si>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</si>
  <si>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</si>
  <si>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</si>
  <si>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</si>
  <si>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</si>
  <si>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</si>
  <si>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</si>
  <si>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</si>
  <si>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</si>
  <si>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</si>
  <si>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</si>
  <si>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1.1</t>
  </si>
  <si>
    <t xml:space="preserve">Renovace kašny před poliklinikou - stavební a konstrukční část </t>
  </si>
  <si>
    <t>STA</t>
  </si>
  <si>
    <t>1</t>
  </si>
  <si>
    <t>{93d64295-101d-4cd9-b758-1bbee7500b73}</t>
  </si>
  <si>
    <t>2</t>
  </si>
  <si>
    <t>/</t>
  </si>
  <si>
    <t>1.1.1</t>
  </si>
  <si>
    <t>Soupis prací - stavební a konstrukční část</t>
  </si>
  <si>
    <t>Soupis</t>
  </si>
  <si>
    <t>{fc636fb1-40e4-400f-ae27-6684a92b0139}</t>
  </si>
  <si>
    <t>1.4</t>
  </si>
  <si>
    <t xml:space="preserve">Renovace kašny před poliklinikou - technika  prostředí staveb</t>
  </si>
  <si>
    <t>{4fd06cf0-913e-4673-96a2-2c86e89fae0c}</t>
  </si>
  <si>
    <t>1.4.1</t>
  </si>
  <si>
    <t xml:space="preserve">Soupis prací - technika prostředí staveb </t>
  </si>
  <si>
    <t>{cdfa4505-65f1-49a0-b4d8-e176d3adfb52}</t>
  </si>
  <si>
    <t>VON</t>
  </si>
  <si>
    <t xml:space="preserve">Vedlejší a ostatní náklady </t>
  </si>
  <si>
    <t>{104028c3-5aea-43ee-813d-9457e3cc03d2}</t>
  </si>
  <si>
    <t xml:space="preserve">Soupis prací - Vedlejší a ostatní náklady </t>
  </si>
  <si>
    <t>{3c750032-7be6-40da-b941-118d27df0941}</t>
  </si>
  <si>
    <t>KRYCÍ LIST SOUPISU PRACÍ</t>
  </si>
  <si>
    <t>Objekt:</t>
  </si>
  <si>
    <t xml:space="preserve">1.1 - Renovace kašny před poliklinikou - stavební a konstrukční část </t>
  </si>
  <si>
    <t>Soupis:</t>
  </si>
  <si>
    <t>1.1.1 - Soupis prací - stavební a konstrukční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</si>
  <si>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</si>
  <si>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</si>
  <si>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</si>
  <si>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</si>
  <si>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</si>
  <si>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</si>
  <si>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</si>
  <si>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</si>
  <si>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</si>
  <si>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</si>
  <si>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</si>
  <si>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</si>
  <si>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</si>
  <si>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</si>
  <si>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</si>
  <si>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</si>
  <si>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</si>
  <si>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</si>
  <si>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762 - Konstrukce tesařské</t>
  </si>
  <si>
    <t xml:space="preserve">    764 - Konstrukce klempířské</t>
  </si>
  <si>
    <t xml:space="preserve">    767 - Konstrukce zámečnické</t>
  </si>
  <si>
    <t xml:space="preserve">    771 - Podlahy z dlaždic</t>
  </si>
  <si>
    <t xml:space="preserve">    782 - Dokončovací práce - obklady z kamene</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</si>
  <si>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</si>
  <si>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</si>
  <si>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</si>
  <si>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</si>
  <si>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</si>
  <si>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</si>
  <si>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</si>
  <si>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</si>
  <si>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</si>
  <si>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</si>
  <si>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</si>
  <si>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</si>
  <si>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</si>
  <si>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</si>
  <si>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</si>
  <si>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</si>
  <si>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</si>
  <si>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</si>
  <si>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</si>
  <si>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</si>
  <si>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</si>
  <si>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</si>
  <si>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2019 01</t>
  </si>
  <si>
    <t>4</t>
  </si>
  <si>
    <t>1511028612</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</si>
  <si>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</si>
  <si>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</si>
  <si>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VV</t>
  </si>
  <si>
    <t>"vč. D.1.1-106+popis TZ"</t>
  </si>
  <si>
    <t>20,0</t>
  </si>
  <si>
    <t>111251111</t>
  </si>
  <si>
    <t>Drcení ořezaných větví strojně - (štěpkování) o průměru větví do 100 mm</t>
  </si>
  <si>
    <t>m3</t>
  </si>
  <si>
    <t>-1802205825</t>
  </si>
  <si>
    <t xml:space="preserve">Poznámka k souboru cen:_x000d_
1. V cenách jsou započteny i náklady na naložení na dopravní prostředek, odvoz dřevní drtě do 20 km a se složením._x000d_
2. V cenách nejsou započteny náklady na uložení drti na skládku._x000d_
3. Měří se objem nadrcené hmoty._x000d_
</t>
  </si>
  <si>
    <t>20,0*0,2</t>
  </si>
  <si>
    <t>3</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</si>
  <si>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</si>
  <si>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</si>
  <si>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-1780713536</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</si>
  <si>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</si>
  <si>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"vč. D.1.1-105+popis TZ"</t>
  </si>
  <si>
    <t>34,0</t>
  </si>
  <si>
    <t>113106122</t>
  </si>
  <si>
    <t>Rozebrání dlažeb komunikací pro pěší s přemístěním hmot na skládku na vzdálenost do 3 m nebo s naložením na dopravní prostředek s ložem z kameniva nebo živice a s jakoukoliv výplní spár ručně z kamenných dlaždic nebo desek</t>
  </si>
  <si>
    <t>-886038828</t>
  </si>
  <si>
    <t>11,0</t>
  </si>
  <si>
    <t>5</t>
  </si>
  <si>
    <t>113106123</t>
  </si>
  <si>
    <t>Rozebrání dlažeb komunikací pro pěší s přemístěním hmot na skládku na vzdálenost do 3 m nebo s naložením na dopravní prostředek s ložem z kameniva nebo živice a s jakoukoliv výplní spár ručně ze zámkové dlažby</t>
  </si>
  <si>
    <t>2117788557</t>
  </si>
  <si>
    <t>8,0</t>
  </si>
  <si>
    <t>6</t>
  </si>
  <si>
    <t>113107012</t>
  </si>
  <si>
    <t>Odstranění podkladů nebo krytů při překopech inženýrských sítí s přemístěním hmot na skládku ve vzdálenosti do 3 m nebo s naložením na dopravní prostředek ručně z kameniva těženého, o tl. vrstvy přes 100 do 200 mm</t>
  </si>
  <si>
    <t>1304184773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</si>
  <si>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</si>
  <si>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11,0+34,0+40,0</t>
  </si>
  <si>
    <t>7</t>
  </si>
  <si>
    <t>113107013</t>
  </si>
  <si>
    <t>Odstranění podkladů nebo krytů při překopech inženýrských sítí s přemístěním hmot na skládku ve vzdálenosti do 3 m nebo s naložením na dopravní prostředek ručně z kameniva těženého, o tl. vrstvy přes 200 do 300 mm</t>
  </si>
  <si>
    <t>1177013022</t>
  </si>
  <si>
    <t>8</t>
  </si>
  <si>
    <t>113107022</t>
  </si>
  <si>
    <t>Odstranění podkladů nebo krytů při překopech inženýrských sítí s přemístěním hmot na skládku ve vzdálenosti do 3 m nebo s naložením na dopravní prostředek ručně z kameniva hrubého drceného, o tl. vrstvy přes 100 do 200 mm</t>
  </si>
  <si>
    <t>1300402688</t>
  </si>
  <si>
    <t>40,0</t>
  </si>
  <si>
    <t>9</t>
  </si>
  <si>
    <t>113107042</t>
  </si>
  <si>
    <t>Odstranění podkladů nebo krytů při překopech inženýrských sítí s přemístěním hmot na skládku ve vzdálenosti do 3 m nebo s naložením na dopravní prostředek ručně živičných, o tl. vrstvy přes 50 do 100 mm</t>
  </si>
  <si>
    <t>1353399657</t>
  </si>
  <si>
    <t>10</t>
  </si>
  <si>
    <t>113107132</t>
  </si>
  <si>
    <t>Odstranění podkladů nebo krytů ručně s přemístěním hmot na skládku na vzdálenost do 3 m nebo s naložením na dopravní prostředek z betonu prostého, o tl. vrstvy přes 150 do 300 mm</t>
  </si>
  <si>
    <t>1491593570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</si>
  <si>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</si>
  <si>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11,0+34,0</t>
  </si>
  <si>
    <t>11</t>
  </si>
  <si>
    <t>113201111</t>
  </si>
  <si>
    <t>Vytrhání obrub s vybouráním lože, s přemístěním hmot na skládku na vzdálenost do 3 m nebo s naložením na dopravní prostředek chodníkových ležatých</t>
  </si>
  <si>
    <t>m</t>
  </si>
  <si>
    <t>419287916</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</si>
  <si>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</si>
  <si>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15,0</t>
  </si>
  <si>
    <t>12</t>
  </si>
  <si>
    <t>121112011</t>
  </si>
  <si>
    <t>Sejmutí ornice ručně bez vodorovného přemístění s naložením na dopravní prostředek nebo s odhozením do 3 m tloušťky vrstvy do 150 mm</t>
  </si>
  <si>
    <t>1004110481</t>
  </si>
  <si>
    <t>"vč. D.1.1-104+popis TZ"</t>
  </si>
  <si>
    <t>(1,5+6,125+1,5)*(1,5+4,125+1,5)*0,15</t>
  </si>
  <si>
    <t>13</t>
  </si>
  <si>
    <t>131203102</t>
  </si>
  <si>
    <t>Hloubení zapažených i nezapažených jam ručním nebo pneumatickým nářadím s urovnáním dna do předepsaného profilu a spádu v horninách tř. 3 nesoudržných</t>
  </si>
  <si>
    <t>-1687812199</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</si>
  <si>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</si>
  <si>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"vč. D.1.1-102+popis TZ"</t>
  </si>
  <si>
    <t>5,1*3,9*2,0</t>
  </si>
  <si>
    <t>-3,1*1,9*2,0</t>
  </si>
  <si>
    <t>(0,72+6,125+0,72)*(0,72+4,125+0,72)*2,9</t>
  </si>
  <si>
    <t>0,8*0,8*0,2</t>
  </si>
  <si>
    <t>2,2*2,2*1,0</t>
  </si>
  <si>
    <t>Součet</t>
  </si>
  <si>
    <t>14</t>
  </si>
  <si>
    <t>131203109</t>
  </si>
  <si>
    <t>Hloubení zapažených i nezapažených jam ručním nebo pneumatickým nářadím s urovnáním dna do předepsaného profilu a spádu v horninách tř. 3 Příplatek k cenám za lepivost horniny tř. 3</t>
  </si>
  <si>
    <t>-231944470</t>
  </si>
  <si>
    <t>132212201</t>
  </si>
  <si>
    <t>Hloubení zapažených i nezapažených rýh šířky přes 600 do 2 000 mm ručním nebo pneumatickým nářadím s urovnáním dna do předepsaného profilu a spádu v horninách tř. 3 soudržných</t>
  </si>
  <si>
    <t>92710437</t>
  </si>
  <si>
    <t xml:space="preserve">Poznámka k souboru cen:_x000d_
1. V cenách jsou započteny i náklady na přehození výkopku na přilehlém terénu na vzdálenost do 5 m od podélné osy rýhy nebo naložení výkopku na dopravní prostředek._x000d_
2. V cenách 12-2201 až 41-2202 je započítán i svislý přesun horniny po házečkách do 2 metrů_x000d_
</t>
  </si>
  <si>
    <t>"kan.pot. technologie"</t>
  </si>
  <si>
    <t>(1,0+1,3+3,165+1,98+3,94+1,025)*0,8*0,9</t>
  </si>
  <si>
    <t>(1,5+2,0+2,0+3,735+1,025)*0,8*0,9</t>
  </si>
  <si>
    <t>16</t>
  </si>
  <si>
    <t>132212209</t>
  </si>
  <si>
    <t>Hloubení zapažených i nezapažených rýh šířky přes 600 do 2 000 mm ručním nebo pneumatickým nářadím s urovnáním dna do předepsaného profilu a spádu v horninách tř. 3 Příplatek k cenám za lepivost horniny tř. 3</t>
  </si>
  <si>
    <t>1233415697</t>
  </si>
  <si>
    <t>17</t>
  </si>
  <si>
    <t>161101102</t>
  </si>
  <si>
    <t>Svislé přemístění výkopku bez naložení do dopravní nádoby avšak s vyprázdněním dopravní nádoby na hromadu nebo do dopravního prostředku z horniny tř. 1 až 4, při hloubce výkopu přes 2,5 do 4 m</t>
  </si>
  <si>
    <t>1116048756</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</si>
  <si>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</si>
  <si>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(0,72+6,125+0,72)*(0,72+4,125+0,72)*2,9/100*16</t>
  </si>
  <si>
    <t>0,8*0,8*0,2/100*16</t>
  </si>
  <si>
    <t>18</t>
  </si>
  <si>
    <t>162201101</t>
  </si>
  <si>
    <t>Vodorovné přemístění výkopku nebo sypaniny po suchu na obvyklém dopravním prostředku, bez naložení výkopku, avšak se složením bez rozhrnutí z horniny tř. 1 až 4 na vzdálenost do 20 m</t>
  </si>
  <si>
    <t>-425457763</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</si>
  <si>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</si>
  <si>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19</t>
  </si>
  <si>
    <t>162701105</t>
  </si>
  <si>
    <t>Vodorovné přemístění výkopku nebo sypaniny po suchu na obvyklém dopravním prostředku, bez naložení výkopku, avšak se složením bez rozhrnutí z horniny tř. 1 až 4 na vzdálenost přes 9 000 do 10 000 m</t>
  </si>
  <si>
    <t>72112098</t>
  </si>
  <si>
    <t>155,056</t>
  </si>
  <si>
    <t>-120,561</t>
  </si>
  <si>
    <t>(1,0+1,3+3,165+1,98+3,94+1,025)*0,8*0,4</t>
  </si>
  <si>
    <t>(1,5+2,0+2,0+3,735+1,025)*0,8*0,4</t>
  </si>
  <si>
    <t>20</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</si>
  <si>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</si>
  <si>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</si>
  <si>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456277550</t>
  </si>
  <si>
    <t>41,749*10 'Přepočtené koeficientem množství</t>
  </si>
  <si>
    <t>167101102</t>
  </si>
  <si>
    <t>Nakládání, skládání a překládání neulehlého výkopku nebo sypaniny nakládání, množství přes 100 m3, z hornin tř. 1 až 4</t>
  </si>
  <si>
    <t>1801815912</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</si>
  <si>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</si>
  <si>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22</t>
  </si>
  <si>
    <t>171201201</t>
  </si>
  <si>
    <t>Uložení sypaniny na skládky</t>
  </si>
  <si>
    <t>-280111223</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</si>
  <si>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</si>
  <si>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23</t>
  </si>
  <si>
    <t>171201211</t>
  </si>
  <si>
    <t>Poplatek za uložení stavebního odpadu na skládce (skládkovné) zeminy a kameniva zatříděného do Katalogu odpadů pod kódem 170 504</t>
  </si>
  <si>
    <t>t</t>
  </si>
  <si>
    <t>-2113092140</t>
  </si>
  <si>
    <t xml:space="preserve">Poznámka k souboru cen:_x000d_
1. Ceny uvedené v souboru cen lze po dohodě upravit podle místních podmínek._x000d_
</t>
  </si>
  <si>
    <t>41,749*1,9 'Přepočtené koeficientem množství</t>
  </si>
  <si>
    <t>24</t>
  </si>
  <si>
    <t>174101101</t>
  </si>
  <si>
    <t>Zásyp sypaninou z jakékoliv horniny s uložením výkopku ve vrstvách se zhutněním jam, šachet, rýh nebo kolem objektů v těchto vykopávkách</t>
  </si>
  <si>
    <t>-1014517900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</si>
  <si>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</si>
  <si>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-4,91*2,91*2,9</t>
  </si>
  <si>
    <t>(1,0+1,3+3,165+1,98+3,94+1,025)*0,8*0,6</t>
  </si>
  <si>
    <t>(1,5+2,0+2,0+3,735+1,025)*0,8*0,6</t>
  </si>
  <si>
    <t>25</t>
  </si>
  <si>
    <t>181111111</t>
  </si>
  <si>
    <t>Plošná úprava terénu v zemině tř. 1 až 4 s urovnáním povrchu bez doplnění ornice souvislé plochy do 500 m2 při nerovnostech terénu přes 50 do 100 mm v rovině nebo na svahu do 1:5</t>
  </si>
  <si>
    <t>1525386720</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</si>
  <si>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</si>
  <si>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"vč. C3 situace+popis TZ"</t>
  </si>
  <si>
    <t>400,0</t>
  </si>
  <si>
    <t>26</t>
  </si>
  <si>
    <t>181411131</t>
  </si>
  <si>
    <t>Založení trávníku na půdě předem připravené plochy do 1000 m2 výsevem včetně utažení parkového v rovině nebo na svahu do 1:5</t>
  </si>
  <si>
    <t>1005772629</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</si>
  <si>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</si>
  <si>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27</t>
  </si>
  <si>
    <t>M</t>
  </si>
  <si>
    <t>00572410</t>
  </si>
  <si>
    <t>osivo směs travní parková</t>
  </si>
  <si>
    <t>kg</t>
  </si>
  <si>
    <t>952520854</t>
  </si>
  <si>
    <t>400*0,015 'Přepočtené koeficientem množství</t>
  </si>
  <si>
    <t>28</t>
  </si>
  <si>
    <t>182303111</t>
  </si>
  <si>
    <t>Doplnění zeminy nebo substrátu na travnatých plochách tloušťky do 50 mm v rovině nebo na svahu do 1:5</t>
  </si>
  <si>
    <t>344075999</t>
  </si>
  <si>
    <t xml:space="preserve">Poznámka k souboru cen:_x000d_
1. V cenách jsou započteny i náklady na vodorovné přemístění na vzdálenost do 3 m._x000d_
2. V cenách nejsou započteny náklady na substrát._x000d_
</t>
  </si>
  <si>
    <t>29</t>
  </si>
  <si>
    <t>10371500</t>
  </si>
  <si>
    <t>substrát pro trávníky VL</t>
  </si>
  <si>
    <t>237322741</t>
  </si>
  <si>
    <t>400*0,058 'Přepočtené koeficientem množství</t>
  </si>
  <si>
    <t>30</t>
  </si>
  <si>
    <t>184818231</t>
  </si>
  <si>
    <t>Ochrana kmene bedněním před poškozením stavebním provozem zřízení včetně odstranění výšky bednění do 2 m průměru kmene do 300 mm</t>
  </si>
  <si>
    <t>kus</t>
  </si>
  <si>
    <t>858146955</t>
  </si>
  <si>
    <t>31</t>
  </si>
  <si>
    <t>184851-H</t>
  </si>
  <si>
    <t xml:space="preserve">Hnojení trávní plochy v rovině </t>
  </si>
  <si>
    <t>1454951835</t>
  </si>
  <si>
    <t>32</t>
  </si>
  <si>
    <t>DOD-H</t>
  </si>
  <si>
    <t>Dodávka hnojiva - viz popis TZ</t>
  </si>
  <si>
    <t>652287670</t>
  </si>
  <si>
    <t>400*0,05 'Přepočtené koeficientem množství</t>
  </si>
  <si>
    <t>33</t>
  </si>
  <si>
    <t>185804312</t>
  </si>
  <si>
    <t>Zalití rostlin vodou plochy záhonů jednotlivě přes 20 m2</t>
  </si>
  <si>
    <t>-1962004437</t>
  </si>
  <si>
    <t>400,0*0,1</t>
  </si>
  <si>
    <t>Zakládání</t>
  </si>
  <si>
    <t>34</t>
  </si>
  <si>
    <t>271532212-</t>
  </si>
  <si>
    <t>Podsyp pod základové konstrukce se zhutněním a urovnáním povrchu z kameniva hrubého, frakce 0 - 32 mm</t>
  </si>
  <si>
    <t>1852991404</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</si>
  <si>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</si>
  <si>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"frakce 0-32- štěrkodrť"</t>
  </si>
  <si>
    <t>58,0*0,5</t>
  </si>
  <si>
    <t>35</t>
  </si>
  <si>
    <t>273321411</t>
  </si>
  <si>
    <t>Základy z betonu železového (bez výztuže) desky z betonu bez zvláštních nároků na prostředí tř. C 20/25</t>
  </si>
  <si>
    <t>-27338495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</si>
  <si>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</si>
  <si>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"vč. D.1.1-106+107+108+popis TZ"</t>
  </si>
  <si>
    <t>1,15*1,0*0,15</t>
  </si>
  <si>
    <t>36</t>
  </si>
  <si>
    <t>273351121</t>
  </si>
  <si>
    <t>Bednění základů desek zřízení</t>
  </si>
  <si>
    <t>670016354</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</si>
  <si>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</si>
  <si>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1,15*1,0</t>
  </si>
  <si>
    <t>2*(1,15+1,0)*0,15</t>
  </si>
  <si>
    <t>37</t>
  </si>
  <si>
    <t>273351122</t>
  </si>
  <si>
    <t>Bednění základů desek odstranění</t>
  </si>
  <si>
    <t>-815424004</t>
  </si>
  <si>
    <t>38</t>
  </si>
  <si>
    <t>279113133</t>
  </si>
  <si>
    <t>Základové zdi z tvárnic ztraceného bednění včetně výplně z betonu bez zvláštních nároků na vliv prostředí třídy C 16/20, tloušťky zdiva přes 200 do 250 mm</t>
  </si>
  <si>
    <t>-2064298220</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</si>
  <si>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</si>
  <si>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1,0*1,25*2</t>
  </si>
  <si>
    <t>39</t>
  </si>
  <si>
    <t>279361821</t>
  </si>
  <si>
    <t>Výztuž základových zdí nosných svislých nebo odkloněných od svislice, rovinných nebo oblých, deskových nebo žebrových, včetně výztuže jejich žeber z betonářské oceli 10 505 (R) nebo BSt 500</t>
  </si>
  <si>
    <t>-149587978</t>
  </si>
  <si>
    <t>2,5*0,25*0,1</t>
  </si>
  <si>
    <t>Svislé a kompletní konstrukce</t>
  </si>
  <si>
    <t>40</t>
  </si>
  <si>
    <t>380321552</t>
  </si>
  <si>
    <t>Kompletní konstrukce čistíren odpadních vod, nádrží, vodojemů, kanálů z betonu železového bez výztuže a bednění bez zvýšených nároků na prostředí tř. C 20/25, tl. přes 150 do 300 mm</t>
  </si>
  <si>
    <t>1810184238</t>
  </si>
  <si>
    <t xml:space="preserve">Poznámka k souboru cen:_x000d_
1. V cenách z betonu pro konstrukce bílých van 380 32-63 nejsou započteny náklady na těsnění dilatačních a pracovních spar, tyto se oceňují cenami souborů cen 953 33 části A08 katalogu 801-1 Budovy a haly - zděné a monolitické._x000d_
</t>
  </si>
  <si>
    <t>"vč. D.1.1-104+D.1.2-01+02+03+popis TZ"</t>
  </si>
  <si>
    <t>4,92*2,92*0,2</t>
  </si>
  <si>
    <t>2*(4,92+2,92)*0,3*2,49</t>
  </si>
  <si>
    <t>4*0,8*0,3*0,23</t>
  </si>
  <si>
    <t>-0,62*0,62*0,2</t>
  </si>
  <si>
    <t>-0,76*0,62*0,2</t>
  </si>
  <si>
    <t>2*(0,92+0,62)*0,24*0,15</t>
  </si>
  <si>
    <t>2*(1,06+0,62)*0,24*0,15</t>
  </si>
  <si>
    <t>0,62*0,14*0,2</t>
  </si>
  <si>
    <t>41</t>
  </si>
  <si>
    <t>380326232</t>
  </si>
  <si>
    <t>Kompletní konstrukce čistíren odpadních vod, nádrží, vodojemů, kanálů z betonu železového bez výztuže a bednění pro prostředí s mrazovými cykly tř. C 25/30, tl. přes 150 do 300 mm</t>
  </si>
  <si>
    <t>-1470693599</t>
  </si>
  <si>
    <t>"vč. D.1.1-107+D.1.2-01+02+03+popis TZ"</t>
  </si>
  <si>
    <t>"beton vodostavební C 25/30 XF3"</t>
  </si>
  <si>
    <t>58,8*0,20</t>
  </si>
  <si>
    <t>42</t>
  </si>
  <si>
    <t>380356211</t>
  </si>
  <si>
    <t>Bednění kompletních konstrukcí čistíren odpadních vod, nádrží, vodojemů, kanálů konstrukcí omítaných z betonu prostého nebo železového ploch rovinných zřízení</t>
  </si>
  <si>
    <t>-1144132040</t>
  </si>
  <si>
    <t xml:space="preserve">Poznámka k souboru cen:_x000d_
1. V případech, kdy konstrukce jsou obsypávány, oceňuje se bednění vnějších neomítaných obsypávaných stěn_x000d_
a) rovinných cenou 380 35-6211 (zřízení) a 380 35-6212 (odstranění),_x000d_
b) zaoblených cenou 380 35-6221 (zřízení) a 380 35-6222 (odstranění)._x000d_
</t>
  </si>
  <si>
    <t>2*(4,92+2,92)*0,2*2</t>
  </si>
  <si>
    <t>2*(4,92+2,92)*2,49</t>
  </si>
  <si>
    <t>2*(4,32+2,32)*2,1</t>
  </si>
  <si>
    <t>4*0,4*0,23</t>
  </si>
  <si>
    <t>4,92*2,92</t>
  </si>
  <si>
    <t>2*(0,92+0,62)*2*0,24</t>
  </si>
  <si>
    <t>2*(1,06+0,62)*2*0,24</t>
  </si>
  <si>
    <t>0,62*0,14</t>
  </si>
  <si>
    <t>Mezisoučet</t>
  </si>
  <si>
    <t>"vč. D.1.1-107+popis TZ"</t>
  </si>
  <si>
    <t>8,65*4*0,2</t>
  </si>
  <si>
    <t>5,0*0,2</t>
  </si>
  <si>
    <t>43</t>
  </si>
  <si>
    <t>380356212</t>
  </si>
  <si>
    <t>Bednění kompletních konstrukcí čistíren odpadních vod, nádrží, vodojemů, kanálů konstrukcí omítaných z betonu prostého nebo železového ploch rovinných odstranění</t>
  </si>
  <si>
    <t>457398740</t>
  </si>
  <si>
    <t>44</t>
  </si>
  <si>
    <t>380356221</t>
  </si>
  <si>
    <t>Bednění kompletních konstrukcí čistíren odpadních vod, nádrží, vodojemů, kanálů konstrukcí omítaných z betonu prostého nebo železového ploch zaoblených zřízení</t>
  </si>
  <si>
    <t>769614004</t>
  </si>
  <si>
    <t>27,0*0,2</t>
  </si>
  <si>
    <t>45</t>
  </si>
  <si>
    <t>380356222</t>
  </si>
  <si>
    <t>Bednění kompletních konstrukcí čistíren odpadních vod, nádrží, vodojemů, kanálů konstrukcí omítaných z betonu prostého nebo železového ploch zaoblených odstranění</t>
  </si>
  <si>
    <t>809289142</t>
  </si>
  <si>
    <t>46</t>
  </si>
  <si>
    <t>380361006</t>
  </si>
  <si>
    <t>Výztuž kompletních konstrukcí čistíren odpadních vod, nádrží, vodojemů, kanálů z oceli 10 505 (R) nebo BSt 500</t>
  </si>
  <si>
    <t>1355420244</t>
  </si>
  <si>
    <t>(1075,2-56,4)*0,001</t>
  </si>
  <si>
    <t>(6,12+9,56)*0,001</t>
  </si>
  <si>
    <t>47</t>
  </si>
  <si>
    <t>380361011</t>
  </si>
  <si>
    <t>Výztuž kompletních konstrukcí čistíren odpadních vod, nádrží, vodojemů, kanálů ze svařovaných sítí z drátů typu KARI</t>
  </si>
  <si>
    <t>-1399070319</t>
  </si>
  <si>
    <t>56,4*0,001</t>
  </si>
  <si>
    <t>616,2*0,001</t>
  </si>
  <si>
    <t>Vodorovné konstrukce</t>
  </si>
  <si>
    <t>48</t>
  </si>
  <si>
    <t>451573111</t>
  </si>
  <si>
    <t>Lože pod potrubí, stoky a drobné objekty v otevřeném výkopu z písku a štěrkopísku do 63 mm</t>
  </si>
  <si>
    <t>-812151242</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</si>
  <si>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</si>
  <si>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"kan.pot. technologie - podsyp a obsyp potrubí "</t>
  </si>
  <si>
    <t>Komunikace pozemní</t>
  </si>
  <si>
    <t>49</t>
  </si>
  <si>
    <t>564851111</t>
  </si>
  <si>
    <t>Podklad ze štěrkodrti ŠD s rozprostřením a zhutněním, po zhutnění tl. 150 mm</t>
  </si>
  <si>
    <t>724163155</t>
  </si>
  <si>
    <t>"S1"</t>
  </si>
  <si>
    <t>50</t>
  </si>
  <si>
    <t>564861111</t>
  </si>
  <si>
    <t>Podklad ze štěrkodrti ŠD s rozprostřením a zhutněním, po zhutnění tl. 200 mm</t>
  </si>
  <si>
    <t>-530750651</t>
  </si>
  <si>
    <t>"S2"</t>
  </si>
  <si>
    <t>51</t>
  </si>
  <si>
    <t>564871111</t>
  </si>
  <si>
    <t>Podklad ze štěrkodrti ŠD s rozprostřením a zhutněním, po zhutnění tl. 250 mm</t>
  </si>
  <si>
    <t>-1526513678</t>
  </si>
  <si>
    <t>"S3"</t>
  </si>
  <si>
    <t>52</t>
  </si>
  <si>
    <t>564952111</t>
  </si>
  <si>
    <t>Podklad z mechanicky zpevněného kameniva MZK (minerální beton) s rozprostřením a s hutněním, po zhutnění tl. 150 mm</t>
  </si>
  <si>
    <t>-620943453</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</si>
  <si>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</si>
  <si>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53</t>
  </si>
  <si>
    <t>573111111</t>
  </si>
  <si>
    <t>Postřik infiltrační PI z asfaltu silničního s posypem kamenivem, v množství 0,60 kg/m2</t>
  </si>
  <si>
    <t>1603642896</t>
  </si>
  <si>
    <t>54</t>
  </si>
  <si>
    <t>573211106</t>
  </si>
  <si>
    <t>Postřik spojovací PS bez posypu kamenivem z asfaltu silničního, v množství 0,20 kg/m2</t>
  </si>
  <si>
    <t>1035703539</t>
  </si>
  <si>
    <t>55</t>
  </si>
  <si>
    <t>577134131</t>
  </si>
  <si>
    <t>Asfaltový beton vrstva obrusná ACO 11 (ABS) s rozprostřením a se zhutněním z modifikovaného asfaltu v pruhu šířky do 3 m, po zhutnění tl. 40 mm</t>
  </si>
  <si>
    <t>-210794591</t>
  </si>
  <si>
    <t xml:space="preserve">Poznámka k souboru cen:_x000d_
1. ČSN EN 13108-1 připouští pro ACO 11 pouze tl. 35 až 50 mm._x000d_
</t>
  </si>
  <si>
    <t>56</t>
  </si>
  <si>
    <t>577175132</t>
  </si>
  <si>
    <t>Asfaltový beton vrstva ložní ACL 16 (ABH) s rozprostřením a zhutněním z modifikovaného asfaltu v pruhu šířky do 3 m, po zhutnění tl. 80 mm</t>
  </si>
  <si>
    <t>-886048465</t>
  </si>
  <si>
    <t xml:space="preserve">Poznámka k souboru cen:_x000d_
1. ČSN EN 13108-1 připouští pro ACL 16 pouze tl. 50 až 70 mm._x000d_
</t>
  </si>
  <si>
    <t>57</t>
  </si>
  <si>
    <t>581114113</t>
  </si>
  <si>
    <t>Kryt z prostého betonu komunikací pro pěší tl. 100 mm</t>
  </si>
  <si>
    <t>-610545572</t>
  </si>
  <si>
    <t xml:space="preserve">Poznámka k souboru cen:_x000d_
1. V cenách nejsou započteny náklady na popř. projektem předepsané:_x000d_
a) živičné postřiky, nátěry nebo mezivrstvy, které se oceňují cenami souborů cen stavebního dílu 57 Kryty pozemních komunikací,_x000d_
b) vložky z lepenky, které se oceňují cenami souboru cen 919 7. -51 Vložka pod litý asfalt,_x000d_
c) dilatační spáry řezané a vkládané, které se oceňují cenami souborů cen 911 11-1 Řezání dilatačních spár a 911 12-. Těsnění dilatačních spár,_x000d_
d) postřiky povrchu ochrannou emulzí, které se oceňují cenou 919 74-8111 Postřik cementobetonového povrchu krytu nebo podkladu ochrannou emulzí,_x000d_
e) ošetření povrchu betonového krytu vodou, které se oceňují cenou 919 74-1111 Ošetření cementobetonové plochy vodou._x000d_
</t>
  </si>
  <si>
    <t>(11,0+34,0)*2</t>
  </si>
  <si>
    <t>58</t>
  </si>
  <si>
    <t>596211230</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</si>
  <si>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do 50 m2</t>
  </si>
  <si>
    <t>-1484262878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</si>
  <si>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</si>
  <si>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59</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</si>
  <si>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</si>
  <si>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</si>
  <si>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2001894579</t>
  </si>
  <si>
    <t xml:space="preserve">Poznámka k souboru cen:_x000d_
1. V cenách jsou započteny i náklady na dodání hmot pro lože a na dodání materiálu pro výplň spár._x000d_
2. V cenách nejsou započteny náklady na dodání dlaždic, které se oceňují ve specifikaci; ztratné lze dohodnout u plochy_x000d_
a) do 100 m2 ve výši 3 %,_x000d_
b) přes 100 do 300 m2 ve výši 2 %,_x000d_
c) přes 300 m2 ve výši 1 %._x000d_
3. Část lože přesahující tloušťku 30 mm se oceňuje cenami souboru cen 451 . . -9 . Příplatek za každých dalších 10 mm tloušťky podkladu nebo lože._x000d_
</t>
  </si>
  <si>
    <t>60</t>
  </si>
  <si>
    <t>DOD-DL1</t>
  </si>
  <si>
    <t xml:space="preserve">Dodávka vymývané dlažby tl. 50mm - dle původní </t>
  </si>
  <si>
    <t>-1773909243</t>
  </si>
  <si>
    <t>34*1,1 'Přepočtené koeficientem množství</t>
  </si>
  <si>
    <t>61</t>
  </si>
  <si>
    <t>DOD-DL2</t>
  </si>
  <si>
    <t xml:space="preserve">Dodávka travertinu tl. 50mm - dle původní </t>
  </si>
  <si>
    <t>56173227</t>
  </si>
  <si>
    <t>11*1,1 'Přepočtené koeficientem množství</t>
  </si>
  <si>
    <t>Úpravy povrchů, podlahy a osazování výplní</t>
  </si>
  <si>
    <t>62</t>
  </si>
  <si>
    <t>622131101</t>
  </si>
  <si>
    <t>Podkladní a spojovací vrstva vnějších omítaných ploch cementový postřik nanášený ručně celoplošně stěn</t>
  </si>
  <si>
    <t>652153976</t>
  </si>
  <si>
    <t>"vč. D.1.1-103+popis TZ"</t>
  </si>
  <si>
    <t>5,0</t>
  </si>
  <si>
    <t>63</t>
  </si>
  <si>
    <t>622131111</t>
  </si>
  <si>
    <t>Podkladní a spojovací vrstva vnějších omítaných ploch polymercementový spojovací můstek nanášený ručně stěn</t>
  </si>
  <si>
    <t>-1656362469</t>
  </si>
  <si>
    <t>64</t>
  </si>
  <si>
    <t>622135002</t>
  </si>
  <si>
    <t>Vyrovnání nerovností podkladu vnějších omítaných ploch maltou, tloušťky do 10 mm cementovou stěn</t>
  </si>
  <si>
    <t>-1255060414</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</si>
  <si>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</si>
  <si>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65</t>
  </si>
  <si>
    <t>622135092</t>
  </si>
  <si>
    <t>Vyrovnání nerovností podkladu vnějších omítaných ploch tmelem, tloušťky do 2 mm Příplatek k ceně za každých dalších 5 mm tloušťky podkladní vrstvy přes 10 mm maltou cementovou stěn</t>
  </si>
  <si>
    <t>-20622958</t>
  </si>
  <si>
    <t>5*3 'Přepočtené koeficientem množství</t>
  </si>
  <si>
    <t>66</t>
  </si>
  <si>
    <t>622142-PO</t>
  </si>
  <si>
    <t>Potažení vnějších ploch pletivem v ploše nebo pruzích, na plném podkladu sklovláknitým vtlačením do tmelu stěn</t>
  </si>
  <si>
    <t>659894468</t>
  </si>
  <si>
    <t xml:space="preserve">Poznámka k souboru cen:_x000d_
1. V cenách -2001 jsou započteny i náklady na tmel._x000d_
</t>
  </si>
  <si>
    <t>62,0*0,5</t>
  </si>
  <si>
    <t>67</t>
  </si>
  <si>
    <t>622532021</t>
  </si>
  <si>
    <t>Omítka tenkovrstvá silikonová vnějších ploch probarvená, včetně penetrace podkladu hydrofilní, s regulací vlhkosti na povrchu a se zvýšenou ochranou proti mikroorganismům zrnitá, tloušťky 2,0 mm stěn</t>
  </si>
  <si>
    <t>1312873061</t>
  </si>
  <si>
    <t>68</t>
  </si>
  <si>
    <t>631311125</t>
  </si>
  <si>
    <t>Mazanina z betonu prostého bez zvýšených nároků na prostředí tl. přes 80 do 120 mm tř. C 20/25</t>
  </si>
  <si>
    <t>-2030417804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</si>
  <si>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</si>
  <si>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6,125*4,125*0,1</t>
  </si>
  <si>
    <t>1,0*7,0*0,1*2</t>
  </si>
  <si>
    <t>1,0*1,15*0,1</t>
  </si>
  <si>
    <t>69</t>
  </si>
  <si>
    <t>631351101</t>
  </si>
  <si>
    <t>Bednění v podlahách rýh a hran zřízení</t>
  </si>
  <si>
    <t>-777706361</t>
  </si>
  <si>
    <t>2*(6,125+4,125)*0,1</t>
  </si>
  <si>
    <t>2*7,0*0,1*2</t>
  </si>
  <si>
    <t>2*(1,0+1,15)*0,1</t>
  </si>
  <si>
    <t>70</t>
  </si>
  <si>
    <t>631351102</t>
  </si>
  <si>
    <t>Bednění v podlahách rýh a hran odstranění</t>
  </si>
  <si>
    <t>-1896219781</t>
  </si>
  <si>
    <t>Trubní vedení</t>
  </si>
  <si>
    <t>71</t>
  </si>
  <si>
    <t>88-1</t>
  </si>
  <si>
    <t xml:space="preserve">Demontáž původní technologie jímky </t>
  </si>
  <si>
    <t>soubor</t>
  </si>
  <si>
    <t>400159948</t>
  </si>
  <si>
    <t>72</t>
  </si>
  <si>
    <t>88-2</t>
  </si>
  <si>
    <t>Demontáž vodovodní a kanalizační armatury, vpusť</t>
  </si>
  <si>
    <t>873189177</t>
  </si>
  <si>
    <t>73</t>
  </si>
  <si>
    <t>899102211</t>
  </si>
  <si>
    <t>Demontáž poklopů litinových a ocelových včetně rámů, hmotnosti jednotlivě přes 50 do 100 Kg</t>
  </si>
  <si>
    <t>-1940231463</t>
  </si>
  <si>
    <t>74</t>
  </si>
  <si>
    <t>899722114</t>
  </si>
  <si>
    <t>Krytí potrubí z plastů výstražnou fólií z PVC šířky 40 cm</t>
  </si>
  <si>
    <t>606808532</t>
  </si>
  <si>
    <t>(1,0+1,3+3,165+1,98+3,94+1,025)</t>
  </si>
  <si>
    <t>(1,5+2,0+2,0+3,735+1,025)</t>
  </si>
  <si>
    <t>Ostatní konstrukce a práce, bourání</t>
  </si>
  <si>
    <t>75</t>
  </si>
  <si>
    <t>915211111</t>
  </si>
  <si>
    <t>Vodorovné dopravní značení stříkaným plastem dělící čára šířky 125 mm souvislá bílá základní</t>
  </si>
  <si>
    <t>-804322830</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</si>
  <si>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</si>
  <si>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10*5,0</t>
  </si>
  <si>
    <t>76</t>
  </si>
  <si>
    <t>915611111</t>
  </si>
  <si>
    <t>Předznačení pro vodorovné značení stříkané barvou nebo prováděné z nátěrových hmot liniové dělicí čáry, vodicí proužky</t>
  </si>
  <si>
    <t>594120416</t>
  </si>
  <si>
    <t xml:space="preserve">Poznámka k souboru cen:_x000d_
1. Množství měrných jednotek se určuje:_x000d_
a) pro cenu -1111 v m délky dělicí čáry nebo vodícího proužku (včetně mezer),_x000d_
b) pro cenu -1112 v m2 natírané nebo stříkané plochy._x000d_
</t>
  </si>
  <si>
    <t>77</t>
  </si>
  <si>
    <t>916231213</t>
  </si>
  <si>
    <t>Osazení chodníkového obrubníku betonového se zřízením lože, s vyplněním a zatřením spár cementovou maltou stojatého s boční opěrou z betonu prostého, do lože z betonu prostého</t>
  </si>
  <si>
    <t>-499223922</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</si>
  <si>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</si>
  <si>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78</t>
  </si>
  <si>
    <t>59217017</t>
  </si>
  <si>
    <t>obrubník betonový chodníkový 1000x100x250mm</t>
  </si>
  <si>
    <t>919802857</t>
  </si>
  <si>
    <t>15*1,01 'Přepočtené koeficientem množství</t>
  </si>
  <si>
    <t>79</t>
  </si>
  <si>
    <t>916991121</t>
  </si>
  <si>
    <t>Lože pod obrubníky, krajníky nebo obruby z dlažebních kostek z betonu prostého tř. C 16/20</t>
  </si>
  <si>
    <t>877551673</t>
  </si>
  <si>
    <t>15,0*0,3*0,2</t>
  </si>
  <si>
    <t>80</t>
  </si>
  <si>
    <t>919732211</t>
  </si>
  <si>
    <t>Styčná pracovní spára při napojení nového živičného povrchu na stávající se zalitím za tepla modifikovanou asfaltovou hmotou s posypem vápenným hydrátem šířky do 15 mm, hloubky do 25 mm včetně prořezání spáry</t>
  </si>
  <si>
    <t>-756930527</t>
  </si>
  <si>
    <t xml:space="preserve">Poznámka k souboru cen:_x000d_
1. V cenách jsou započteny i náklady na vyčištění spár, na impregnaci a zalití spár včetně dodání hmot._x000d_
</t>
  </si>
  <si>
    <t>50,0</t>
  </si>
  <si>
    <t>81</t>
  </si>
  <si>
    <t>919735112</t>
  </si>
  <si>
    <t>Řezání stávajícího živičného krytu nebo podkladu hloubky přes 50 do 100 mm</t>
  </si>
  <si>
    <t>163874028</t>
  </si>
  <si>
    <t xml:space="preserve">Poznámka k souboru cen:_x000d_
1. V cenách jsou započteny i náklady na spotřebu vody._x000d_
</t>
  </si>
  <si>
    <t>82</t>
  </si>
  <si>
    <t>953334118</t>
  </si>
  <si>
    <t>Bobtnavý pásek do pracovních spar betonových konstrukcí bentonitový, rozměru 20 x 15 mm</t>
  </si>
  <si>
    <t>-393491114</t>
  </si>
  <si>
    <t xml:space="preserve">Poznámka k souboru cen:_x000d_
1. V cenách jsou započteny i náklady na očištění pracovní spáry, nanesení lepícího tmelu, u bentonitových pásků překrytí pásky upevňovací mřížkou a ukotvení hřeby do betonu._x000d_
</t>
  </si>
  <si>
    <t>62,0</t>
  </si>
  <si>
    <t>83</t>
  </si>
  <si>
    <t>95335-1</t>
  </si>
  <si>
    <t xml:space="preserve">M+D těsnící provazec dilatačních spár - viz popis </t>
  </si>
  <si>
    <t>-1249673984</t>
  </si>
  <si>
    <t>84</t>
  </si>
  <si>
    <t>95335-2</t>
  </si>
  <si>
    <t xml:space="preserve">M+D výplň dilatace spárovacím tmelem - viz popis </t>
  </si>
  <si>
    <t>1680987767</t>
  </si>
  <si>
    <t>85</t>
  </si>
  <si>
    <t>961055111</t>
  </si>
  <si>
    <t>Bourání základů z betonu železového</t>
  </si>
  <si>
    <t>1350803326</t>
  </si>
  <si>
    <t>"5"</t>
  </si>
  <si>
    <t>0,6*0,6*1,0</t>
  </si>
  <si>
    <t>86</t>
  </si>
  <si>
    <t>962052211</t>
  </si>
  <si>
    <t>Bourání zdiva železobetonového nadzákladového, objemu přes 1 m3</t>
  </si>
  <si>
    <t>331659606</t>
  </si>
  <si>
    <t xml:space="preserve">Poznámka k souboru cen:_x000d_
1. Bourání pilířů o průřezu přes 0,36 m2 se oceňuje cenami - 2210 a -2211 jako bourání zdiva nadzákladového železobetonového._x000d_
</t>
  </si>
  <si>
    <t>2*(2,7+1,9)*2,0*0,2</t>
  </si>
  <si>
    <t>3,1*1,9*0,2*2</t>
  </si>
  <si>
    <t>"kašna"</t>
  </si>
  <si>
    <t>"6"</t>
  </si>
  <si>
    <t>3,14*8,65/2*8,65/2*0,15</t>
  </si>
  <si>
    <t>"7"</t>
  </si>
  <si>
    <t>1,4*2,4*0,94</t>
  </si>
  <si>
    <t>87</t>
  </si>
  <si>
    <t>96-KA</t>
  </si>
  <si>
    <t xml:space="preserve">Demontáž kabelu </t>
  </si>
  <si>
    <t>1774747051</t>
  </si>
  <si>
    <t>88</t>
  </si>
  <si>
    <t>96-OK</t>
  </si>
  <si>
    <t xml:space="preserve">Demontáž a zpětná montáž odpadkového koše vč. základové patky </t>
  </si>
  <si>
    <t>472236676</t>
  </si>
  <si>
    <t>"10"</t>
  </si>
  <si>
    <t>89</t>
  </si>
  <si>
    <t>96-PL</t>
  </si>
  <si>
    <t xml:space="preserve">Demontáž plastiky, ochrana proti poškození, odvoz cca 20km, uskladnění a opětovná montáž po provedení stavebních prací </t>
  </si>
  <si>
    <t>127383486</t>
  </si>
  <si>
    <t>90</t>
  </si>
  <si>
    <t>974049264</t>
  </si>
  <si>
    <t>Vysekání rýh v betonových zdech v prostoru přilehlém ke stropní konstrukci do hl. 150 mm a š. do 150 mm</t>
  </si>
  <si>
    <t>-1744190405</t>
  </si>
  <si>
    <t>"9"</t>
  </si>
  <si>
    <t>0,4</t>
  </si>
  <si>
    <t>0,6</t>
  </si>
  <si>
    <t>91</t>
  </si>
  <si>
    <t>974049265</t>
  </si>
  <si>
    <t>Vysekání rýh v betonových zdech v prostoru přilehlém ke stropní konstrukci do hl. 150 mm a š. do 200 mm</t>
  </si>
  <si>
    <t>-733544282</t>
  </si>
  <si>
    <t>"8"</t>
  </si>
  <si>
    <t>1,5*2</t>
  </si>
  <si>
    <t>1,0*2*2</t>
  </si>
  <si>
    <t>92</t>
  </si>
  <si>
    <t>977151118</t>
  </si>
  <si>
    <t>Jádrové vrty diamantovými korunkami do stavebních materiálů (železobetonu, betonu, cihel, obkladů, dlažeb, kamene) průměru přes 90 do 100 mm</t>
  </si>
  <si>
    <t>-1458367254</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</si>
  <si>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</si>
  <si>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4*0,6</t>
  </si>
  <si>
    <t>93</t>
  </si>
  <si>
    <t>977151122</t>
  </si>
  <si>
    <t>Jádrové vrty diamantovými korunkami do stavebních materiálů (železobetonu, betonu, cihel, obkladů, dlažeb, kamene) průměru přes 120 do 130 mm</t>
  </si>
  <si>
    <t>-1985530011</t>
  </si>
  <si>
    <t>2*0,6*2</t>
  </si>
  <si>
    <t>94</t>
  </si>
  <si>
    <t>977211111</t>
  </si>
  <si>
    <t>Řezání konstrukcí stěnovou pilou železobetonových průměru řezané výztuže do 16 mm hloubka řezu do 200 mm</t>
  </si>
  <si>
    <t>-2052179984</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</si>
  <si>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</si>
  <si>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2*3,14*8,65/2</t>
  </si>
  <si>
    <t>2*1,5*2</t>
  </si>
  <si>
    <t>2*1,0*2*2</t>
  </si>
  <si>
    <t>0,4*2</t>
  </si>
  <si>
    <t>0,6*2</t>
  </si>
  <si>
    <t>95</t>
  </si>
  <si>
    <t>977211115</t>
  </si>
  <si>
    <t>Řezání konstrukcí stěnovou pilou železobetonových průměru řezané výztuže do 16 mm hloubka řezu přes 520 do 680 mm</t>
  </si>
  <si>
    <t>-676895432</t>
  </si>
  <si>
    <t>1,4</t>
  </si>
  <si>
    <t>96</t>
  </si>
  <si>
    <t>978036191</t>
  </si>
  <si>
    <t>Otlučení cementových omítek vnějších ploch s vyškrabáním spar zdiva a s očištěním povrchu, v rozsahu přes 80 do 100 %</t>
  </si>
  <si>
    <t>2031822591</t>
  </si>
  <si>
    <t>97</t>
  </si>
  <si>
    <t>978059241</t>
  </si>
  <si>
    <t>Odsekání obkladů stěn včetně otlučení podkladní omítky až na zdivo z kamene přes 1 m2</t>
  </si>
  <si>
    <t>-641508542</t>
  </si>
  <si>
    <t xml:space="preserve">Poznámka k souboru cen:_x000d_
1. Odsekání soklíků se oceňuje cenami souboru cen 965 08._x000d_
</t>
  </si>
  <si>
    <t>"3"</t>
  </si>
  <si>
    <t>30,63*0,7</t>
  </si>
  <si>
    <t>"čelo"</t>
  </si>
  <si>
    <t>6,5</t>
  </si>
  <si>
    <t>"spodní"</t>
  </si>
  <si>
    <t>9,5</t>
  </si>
  <si>
    <t>"prstenec vrch"</t>
  </si>
  <si>
    <t>25,43</t>
  </si>
  <si>
    <t>98</t>
  </si>
  <si>
    <t>978059641</t>
  </si>
  <si>
    <t>Odsekání obkladů stěn včetně otlučení podkladní omítky až na zdivo z obkládaček vnějších, z jakýchkoliv materiálů, plochy přes 1 m2</t>
  </si>
  <si>
    <t>-1523983981</t>
  </si>
  <si>
    <t>"4"</t>
  </si>
  <si>
    <t>27,0*1,0</t>
  </si>
  <si>
    <t>99</t>
  </si>
  <si>
    <t>979051111</t>
  </si>
  <si>
    <t>Očištění vybouraných prvků při překopech inženýrských sítí od spojovacího materiálu s odklizením a uložením očištěných hmot a spojovacího materiálu na skládku do vzdálenosti 10 m nebo naložením na dopravní prostředek dlaždic, desek nebo tvarovek s původním vyplněním spár kamenivem těženým</t>
  </si>
  <si>
    <t>1384828660</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</si>
  <si>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</si>
  <si>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100</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</si>
  <si>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</si>
  <si>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</si>
  <si>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-1782355604</t>
  </si>
  <si>
    <t>101</t>
  </si>
  <si>
    <t>985131311</t>
  </si>
  <si>
    <t>Očištění ploch stěn, rubu kleneb a podlah ruční dočištění ocelovými kartáči</t>
  </si>
  <si>
    <t>105006376</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</si>
  <si>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</si>
  <si>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"vnitřní"</t>
  </si>
  <si>
    <t>102</t>
  </si>
  <si>
    <t>985132311</t>
  </si>
  <si>
    <t>Očištění ploch líce kleneb a podhledů ruční dočištění ocelovými kartáči</t>
  </si>
  <si>
    <t>2046890452</t>
  </si>
  <si>
    <t>103</t>
  </si>
  <si>
    <t>985311115</t>
  </si>
  <si>
    <t>Reprofilace betonu sanačními maltami na cementové bázi ručně stěn, tloušťky přes 40 do 50 mm</t>
  </si>
  <si>
    <t>-747697465</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</si>
  <si>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</si>
  <si>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104</t>
  </si>
  <si>
    <t>985311212</t>
  </si>
  <si>
    <t>Reprofilace betonu sanačními maltami na cementové bázi ručně líce kleneb a podhledů, tloušťky přes 10 do 20 mm</t>
  </si>
  <si>
    <t>-721172861</t>
  </si>
  <si>
    <t>"podhled"</t>
  </si>
  <si>
    <t>105</t>
  </si>
  <si>
    <t>985311912</t>
  </si>
  <si>
    <t>Reprofilace betonu sanačními maltami na cementové bázi ručně Příplatek k cenám za plochu do 10 m2 jednotlivě</t>
  </si>
  <si>
    <t>1858236765</t>
  </si>
  <si>
    <t>106</t>
  </si>
  <si>
    <t>985312111</t>
  </si>
  <si>
    <t>Stěrka k vyrovnání ploch reprofilovaného betonu stěn, tloušťky do 2 mm</t>
  </si>
  <si>
    <t>439042352</t>
  </si>
  <si>
    <t xml:space="preserve">Poznámka k souboru cen:_x000d_
1. V cenách nejsou započteny náklady na ochranný nátěr, které se oceňují souborem cen 985 32-4 Ochranný nátěr betonu._x000d_
</t>
  </si>
  <si>
    <t>107</t>
  </si>
  <si>
    <t>985312121</t>
  </si>
  <si>
    <t>Stěrka k vyrovnání ploch reprofilovaného betonu líce kleneb a podhledů, tloušťky do 2 mm</t>
  </si>
  <si>
    <t>1008260519</t>
  </si>
  <si>
    <t>108</t>
  </si>
  <si>
    <t>985312192</t>
  </si>
  <si>
    <t>Stěrka k vyrovnání ploch reprofilovaného betonu Příplatek k cenám za plochu do 10 m2 jednotlivě</t>
  </si>
  <si>
    <t>-781459216</t>
  </si>
  <si>
    <t>109</t>
  </si>
  <si>
    <t>985321111</t>
  </si>
  <si>
    <t>Ochranný nátěr betonářské výztuže 1 vrstva tloušťky 1 mm na cementové bázi stěn, líce kleneb a podhledů</t>
  </si>
  <si>
    <t>-231070321</t>
  </si>
  <si>
    <t xml:space="preserve">Poznámka k souboru cen:_x000d_
1. Množství měrných jednotek se určuje v m2 rozvinuté betonové plochy, na které se výztuž ošetřuje. Je uvažováno 10 bm výztuže na 1 m2 plochy._x000d_
</t>
  </si>
  <si>
    <t>110</t>
  </si>
  <si>
    <t>985323112</t>
  </si>
  <si>
    <t>Spojovací můstek reprofilovaného betonu na cementové bázi, tloušťky 2 mm</t>
  </si>
  <si>
    <t>1660120888</t>
  </si>
  <si>
    <t>111</t>
  </si>
  <si>
    <t>985323912</t>
  </si>
  <si>
    <t>Spojovací můstek reprofilovaného betonu Příplatek k cenám za plochu do 10 m2 jednotlivě</t>
  </si>
  <si>
    <t>497277591</t>
  </si>
  <si>
    <t>112</t>
  </si>
  <si>
    <t>98533121</t>
  </si>
  <si>
    <t>Dodatečné vlepování betonářské výztuže včetně vyvrtání a vyčištění otvoru chemickou maltou průměr výztuže 4 mm</t>
  </si>
  <si>
    <t>-2091689096</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</si>
  <si>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</si>
  <si>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"vč. D.1.1-107+108+popis TZ"</t>
  </si>
  <si>
    <t>"smyková výztuž (prstenec)"</t>
  </si>
  <si>
    <t>102*0,15</t>
  </si>
  <si>
    <t>113</t>
  </si>
  <si>
    <t>1302101</t>
  </si>
  <si>
    <t>tyč ocelová žebírková jakost BSt 500S výztuž do betonu D 4mm</t>
  </si>
  <si>
    <t>-1359594893</t>
  </si>
  <si>
    <t>30,6*0,001</t>
  </si>
  <si>
    <t>997</t>
  </si>
  <si>
    <t>Přesun sutě</t>
  </si>
  <si>
    <t>114</t>
  </si>
  <si>
    <t>997013151</t>
  </si>
  <si>
    <t>Vnitrostaveništní doprava suti a vybouraných hmot vodorovně do 50 m svisle s omezením mechanizace pro budovy a haly výšky do 6 m</t>
  </si>
  <si>
    <t>-731371581</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</si>
  <si>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</si>
  <si>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115</t>
  </si>
  <si>
    <t>997013501</t>
  </si>
  <si>
    <t>Odvoz suti a vybouraných hmot na skládku nebo meziskládku se složením, na vzdálenost do 1 km</t>
  </si>
  <si>
    <t>1858517398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</si>
  <si>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</si>
  <si>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116</t>
  </si>
  <si>
    <t>997013509</t>
  </si>
  <si>
    <t>Odvoz suti a vybouraných hmot na skládku nebo meziskládku se složením, na vzdálenost Příplatek k ceně za každý další i započatý 1 km přes 1 km</t>
  </si>
  <si>
    <t>-894891460</t>
  </si>
  <si>
    <t>117</t>
  </si>
  <si>
    <t>997013831</t>
  </si>
  <si>
    <t>Poplatek za uložení stavebního odpadu na skládce (skládkovné) směsného stavebního a demoličního zatříděného do Katalogu odpadů pod kódem 170 904</t>
  </si>
  <si>
    <t>2013527639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</si>
  <si>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</si>
  <si>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</si>
  <si>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</si>
  <si>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118</t>
  </si>
  <si>
    <t>998142251</t>
  </si>
  <si>
    <t>Přesun hmot pro nádrže, jímky, zásobníky a jámy pozemní mimo zemědělství se svislou nosnou konstrukcí monolitickou betonovou tyčovou nebo plošnou vodorovná dopravní vzdálenost do 50 m výšky do 25 m</t>
  </si>
  <si>
    <t>-803194250</t>
  </si>
  <si>
    <t xml:space="preserve">Poznámka k souboru cen:_x000d_
1. Přesun hmot pro sila a zásobníky prováděné do posuvného bednění se oceňuje cenami části A 03 tohoto ceníku._x000d_
</t>
  </si>
  <si>
    <t>PSV</t>
  </si>
  <si>
    <t>Práce a dodávky PSV</t>
  </si>
  <si>
    <t>711</t>
  </si>
  <si>
    <t>Izolace proti vodě, vlhkosti a plynům</t>
  </si>
  <si>
    <t>119</t>
  </si>
  <si>
    <t>711493112</t>
  </si>
  <si>
    <t>Izolace proti podpovrchové a tlakové vodě - ostatní na ploše vodorovné V jednosložkovou na bázi cementu</t>
  </si>
  <si>
    <t>1520944451</t>
  </si>
  <si>
    <t>58,0</t>
  </si>
  <si>
    <t>"plocha prstence vrch"</t>
  </si>
  <si>
    <t>120</t>
  </si>
  <si>
    <t>711493122</t>
  </si>
  <si>
    <t>Izolace proti podpovrchové a tlakové vodě - ostatní na ploše svislé S jednosložkovou na bázi cementu</t>
  </si>
  <si>
    <t>1436305825</t>
  </si>
  <si>
    <t>9,53</t>
  </si>
  <si>
    <t>1,5*0,5*2</t>
  </si>
  <si>
    <t>1,0</t>
  </si>
  <si>
    <t>121</t>
  </si>
  <si>
    <t>998711101</t>
  </si>
  <si>
    <t>Přesun hmot pro izolace proti vodě, vlhkosti a plynům stanovený z hmotnosti přesunovaného materiálu vodorovná dopravní vzdálenost do 50 m v objektech výšky do 6 m</t>
  </si>
  <si>
    <t>278000397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</si>
  <si>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</si>
  <si>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</si>
  <si>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</si>
  <si>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122</t>
  </si>
  <si>
    <t>712300832</t>
  </si>
  <si>
    <t>Odstranění ze střech plochých do 10° krytiny povlakové dvouvrstvé</t>
  </si>
  <si>
    <t>-259176435</t>
  </si>
  <si>
    <t>1,1*0,4</t>
  </si>
  <si>
    <t>762</t>
  </si>
  <si>
    <t>Konstrukce tesařské</t>
  </si>
  <si>
    <t>123</t>
  </si>
  <si>
    <t>762361312-</t>
  </si>
  <si>
    <t>Konstrukční vrstva pod klempířské prvky pro oplechování horních ploch zdí a nadezdívek (atik) z desek dřevoštěpkových šroubovaných do podkladu, tloušťky desky 18 mm</t>
  </si>
  <si>
    <t>-719338648</t>
  </si>
  <si>
    <t xml:space="preserve">Poznámka k souboru cen:_x000d_
1. V cenách -1312 až -1313 jsou započteny i náklady na kotvení desky do podkladu._x000d_
</t>
  </si>
  <si>
    <t>1,25*0,6</t>
  </si>
  <si>
    <t>124</t>
  </si>
  <si>
    <t>762495000</t>
  </si>
  <si>
    <t>Spojovací prostředky olištování spár, obložení stropů, střešních podhledů a stěn hřebíky, vruty</t>
  </si>
  <si>
    <t>1022259703</t>
  </si>
  <si>
    <t xml:space="preserve">Poznámka k souboru cen:_x000d_
1. Cena je určena pro montážní ceny souborů cen:_x000d_
a) 762 41- Montáž olištování spár,_x000d_
b) 762 42- Obložení stropů a střešních podhledů, ceny -1110 až -1235,_x000d_
c) 762 43- Obložení stěn, ceny -1110 až -1235._x000d_
2. Ochrana konstrukce se oceňuje samostatně, např. položkami 762 08-3 Impregnace řeziva tohoto katalogu nebo příslušnými položkami katalogu 800-783 Nátěry._x000d_
</t>
  </si>
  <si>
    <t>125</t>
  </si>
  <si>
    <t>998762101</t>
  </si>
  <si>
    <t>Přesun hmot pro konstrukce tesařské stanovený z hmotnosti přesunovaného materiálu vodorovná dopravní vzdálenost do 50 m v objektech výšky do 6 m</t>
  </si>
  <si>
    <t>974636497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</si>
  <si>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</si>
  <si>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</si>
  <si>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</si>
  <si>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126</t>
  </si>
  <si>
    <t>764214611</t>
  </si>
  <si>
    <t>Oplechování horních ploch zdí a nadezdívek (atik) z pozinkovaného plechu s povrchovou úpravou mechanicky kotvené přes rš 800 mm</t>
  </si>
  <si>
    <t>649361415</t>
  </si>
  <si>
    <t>0,85*1,2</t>
  </si>
  <si>
    <t>0,25*0,65*2</t>
  </si>
  <si>
    <t>127</t>
  </si>
  <si>
    <t>998764101</t>
  </si>
  <si>
    <t>Přesun hmot pro konstrukce klempířské stanovený z hmotnosti přesunovaného materiálu vodorovná dopravní vzdálenost do 50 m v objektech výšky do 6 m</t>
  </si>
  <si>
    <t>1204145627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</si>
  <si>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</si>
  <si>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</si>
  <si>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</si>
  <si>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128</t>
  </si>
  <si>
    <t>767-DP</t>
  </si>
  <si>
    <t>Demontáž ocelových prvků rozvodů vody - viz celý popis 2</t>
  </si>
  <si>
    <t>234366149</t>
  </si>
  <si>
    <t>129</t>
  </si>
  <si>
    <t>767833801</t>
  </si>
  <si>
    <t>Demontáž vnitřních kovových žebříků přímých délky do 2 m</t>
  </si>
  <si>
    <t>1742062604</t>
  </si>
  <si>
    <t>771</t>
  </si>
  <si>
    <t>Podlahy z dlaždic</t>
  </si>
  <si>
    <t>130</t>
  </si>
  <si>
    <t>771591232</t>
  </si>
  <si>
    <t>Izolace podlahy pod dlažbu těsnícími izolačními pásy pro styčné nebo dilatační spáry</t>
  </si>
  <si>
    <t>-907562112</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</si>
  <si>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</si>
  <si>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131</t>
  </si>
  <si>
    <t>998771101</t>
  </si>
  <si>
    <t>Přesun hmot pro podlahy z dlaždic stanovený z hmotnosti přesunovaného materiálu vodorovná dopravní vzdálenost do 50 m v objektech výšky do 6 m</t>
  </si>
  <si>
    <t>847567741</t>
  </si>
  <si>
    <t>782</t>
  </si>
  <si>
    <t>Dokončovací práce - obklady z kamene</t>
  </si>
  <si>
    <t>132</t>
  </si>
  <si>
    <t>782132111</t>
  </si>
  <si>
    <t>Montáž obkladů stěn z tvrdých kamenů kladených do lepidla z nejvýše dvou rozdílných druhů pravoúhlých desek ve skladbě se pravidelně opakujících tl. do 25 mm</t>
  </si>
  <si>
    <t>-1762645589</t>
  </si>
  <si>
    <t>6,5*1,05</t>
  </si>
  <si>
    <t>25,43*1,1</t>
  </si>
  <si>
    <t>"dno"</t>
  </si>
  <si>
    <t>133</t>
  </si>
  <si>
    <t>583822-KO</t>
  </si>
  <si>
    <t xml:space="preserve">deska obkladová  tl 20mm (vodorovná plocha 300x300mm, svislé plochy š. 20cm) povrch tryskaný event. štokovaný  - viz popis </t>
  </si>
  <si>
    <t>-2069949883</t>
  </si>
  <si>
    <t>141,239*1,25 'Přepočtené koeficientem množství</t>
  </si>
  <si>
    <t>134</t>
  </si>
  <si>
    <t>78218</t>
  </si>
  <si>
    <t xml:space="preserve">Příplatek za lepení kamenných obkladů dvousložkovým epoxidovým lepidlem a spárování epoxidovou spárovací hmotou </t>
  </si>
  <si>
    <t>-57174639</t>
  </si>
  <si>
    <t>135</t>
  </si>
  <si>
    <t>782191111</t>
  </si>
  <si>
    <t>Příplatek k cenám obkladů stěn z kamene za plochu do 10 m2 jednotlivě</t>
  </si>
  <si>
    <t>1731471877</t>
  </si>
  <si>
    <t>136</t>
  </si>
  <si>
    <t>782991111</t>
  </si>
  <si>
    <t>Obklady z kamene - ostatní práce penetrace podkladu</t>
  </si>
  <si>
    <t>576337257</t>
  </si>
  <si>
    <t xml:space="preserve">Poznámka k souboru cen:_x000d_
1. V ceně -1411 jsou započteny náklady na vysátí obkladů a setření vlhkým hadrem._x000d_
2. V ceně -1431 jsou započteny i náklady na dodání vosku._x000d_
</t>
  </si>
  <si>
    <t>137</t>
  </si>
  <si>
    <t>7829911</t>
  </si>
  <si>
    <t>Obklady z kamene - ostatní práce spárování</t>
  </si>
  <si>
    <t>2026585128</t>
  </si>
  <si>
    <t>30,63</t>
  </si>
  <si>
    <t>27,0</t>
  </si>
  <si>
    <t>30,0</t>
  </si>
  <si>
    <t>138</t>
  </si>
  <si>
    <t>782991421</t>
  </si>
  <si>
    <t>Obklady z kamene - ostatní práce impregnační nátěr včetně základního čištění jednovrstvý</t>
  </si>
  <si>
    <t>-517973736</t>
  </si>
  <si>
    <t>139</t>
  </si>
  <si>
    <t>782999</t>
  </si>
  <si>
    <t xml:space="preserve">Vzorkování kamene - viz popis </t>
  </si>
  <si>
    <t>-1909849976</t>
  </si>
  <si>
    <t>140</t>
  </si>
  <si>
    <t>998782101</t>
  </si>
  <si>
    <t>Přesun hmot pro obklady kamenné stanovený z hmotnosti přesunovaného materiálu vodorovná dopravní vzdálenost do 50 m v objektech výšky do 6 m</t>
  </si>
  <si>
    <t>186499610</t>
  </si>
  <si>
    <t>783</t>
  </si>
  <si>
    <t>Dokončovací práce - nátěry</t>
  </si>
  <si>
    <t>141</t>
  </si>
  <si>
    <t>783-DV</t>
  </si>
  <si>
    <t>Přebroušení , repase a nový nátěr dvířek rozvaděče</t>
  </si>
  <si>
    <t>-1944684925</t>
  </si>
  <si>
    <t xml:space="preserve">1.4 - Renovace kašny před poliklinikou - technika  prostředí staveb</t>
  </si>
  <si>
    <t xml:space="preserve">1.4.1 - Soupis prací - technika prostředí staveb </t>
  </si>
  <si>
    <t xml:space="preserve">    741 - Elektroinstalace - silnoproud</t>
  </si>
  <si>
    <t xml:space="preserve">Vodovodní přípojka - viz přiložený samostatný rozpočet </t>
  </si>
  <si>
    <t>kpl</t>
  </si>
  <si>
    <t>-1836381746</t>
  </si>
  <si>
    <t xml:space="preserve">Kanalizační přípojka - viz přiložený samostatný rozpočet </t>
  </si>
  <si>
    <t>-1171190905</t>
  </si>
  <si>
    <t xml:space="preserve">Technologie vodního prvku - viz přiložený samostatný rozpočet </t>
  </si>
  <si>
    <t>-1136670383</t>
  </si>
  <si>
    <t>741</t>
  </si>
  <si>
    <t>Elektroinstalace - silnoproud</t>
  </si>
  <si>
    <t xml:space="preserve">Elektroinstalace - viz přiložený samostatný rozpočet </t>
  </si>
  <si>
    <t>-1334797727</t>
  </si>
  <si>
    <t xml:space="preserve">VON - Vedlejší a ostatní náklady </t>
  </si>
  <si>
    <t xml:space="preserve">VON - Soupis prací - Vedlejší a ostatní náklady </t>
  </si>
  <si>
    <t xml:space="preserve">VRN - Vedlejší rozpočtové náklady </t>
  </si>
  <si>
    <t xml:space="preserve">    VRN3 - Zařízení staveniště</t>
  </si>
  <si>
    <t xml:space="preserve">    VRN4 - Inženýrská činnost</t>
  </si>
  <si>
    <t xml:space="preserve">    VRN7 - Provozní vlivy</t>
  </si>
  <si>
    <t>VRN</t>
  </si>
  <si>
    <t xml:space="preserve">Vedlejší rozpočtové náklady </t>
  </si>
  <si>
    <t>VRN3</t>
  </si>
  <si>
    <t>Zařízení staveniště</t>
  </si>
  <si>
    <t>VRN3-01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</si>
  <si>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_x000d_
*Vytýčení obvodu staveniště				_x000d_
*Oplocení a zabezpečení prostoru staveniště proti neoprávněnému vstupu				_x000d_
_x000d_
*Náklady na vybavení zařízení staveniště			_x000d_
*Náklady na spotřebované energie provozem zařízení staveniště				_x000d_
*Náklady na úklid v prostoru staveniště a příjezdových komunikací ke staveništi				_x000d_
*Opatření k zabránění nadměrného zatěžování staveniště a jeho okolí prachem (např. používání krycích plachet, kropení sutě a odtěžované zeminy vodou)				_x000d_
_x000d_
*Náklady na odstranění a odvoz zařízení staveniště		_x000d_
*Uvedení stavbou dotčených ploch a ploch zařízení staveniště do původního stavu				_x000d_
</t>
  </si>
  <si>
    <t>1024</t>
  </si>
  <si>
    <t>-1908223719</t>
  </si>
  <si>
    <t>VRN4</t>
  </si>
  <si>
    <t>Inženýrská činnost</t>
  </si>
  <si>
    <t>VRN4-01</t>
  </si>
  <si>
    <t xml:space="preserve">"* kompletní dokladová část dle SoD (revize, atesty, certifikáty, prohlášení o shodě) pro předání a převzetí dokončeného díla a pro zajištění kolaudačního souhlasu_x000d_
* náklady zhotovitele, související s prováděním VZORKOVÁNÍ DODÁVANÝCH MATERIÁLŮ a VÝROBKŮ v souladu s SoD_x000d_
* náklady zhotovitele, související s prováděním zkoušek a REVIZÍ předepsaných technickými normami a vyjádřeními dotčených orgánů pro řádné provedení a předání díla_x000d_
* náklady na individuální zkoušky dodaných a smontovaných technologických
zařízení včetně komplexního vyzkoušení_x000d_
* náklady zhotovitele na vypracování provozních řádů pro trvalý provoz_x000d_
* náklady na předání všech návodů k obsluze a údržbě pro technologická zařízení a_x000d_
* náklady na zaškolení obsluhy objednatele"_x000d_
*náklady na trhové zkoušky - viz statika_x000d_
_x000d_
				_x000d_
</t>
  </si>
  <si>
    <t>Kč</t>
  </si>
  <si>
    <t>1507990597</t>
  </si>
  <si>
    <t>VRN7</t>
  </si>
  <si>
    <t>Provozní vlivy</t>
  </si>
  <si>
    <t>VRN7-01</t>
  </si>
  <si>
    <t xml:space="preserve">"* Ochrana stávajících inženýrských sítí na staveništi_x000d_
* Náklady na přezkoumání podkladů objednatele o stavu inženýrských sítí
probíhajících staveništěm nebo dotčenými stavbou i mimo území staveniště_x000d_
* Vytýčení jejich skutečné trasy dle podmínek správců sítí v dokladové části_x000d_
* Zajištění aktualizace vyjádření správců sítí v případě ukončení platnosti vyjádření_x000d_
* Zajištění a zebezpečení stávajících inženýrských sítí a přípojek při výkopových a bouracích pracích"				_x000d_
</t>
  </si>
  <si>
    <t>-1348694327</t>
  </si>
  <si>
    <t>VRN7-02</t>
  </si>
  <si>
    <t xml:space="preserve">"Náklady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				_x000d_
</t>
  </si>
  <si>
    <t>-1438552074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</si>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</sst>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7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8"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20"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1" fillId="0" borderId="15"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6" xfId="0" applyNumberFormat="1" applyFont="1" applyBorder="1" applyAlignment="1" applyProtection="1">
      <alignment vertical="center"/>
    </xf>
    <xf numFmtId="0" fontId="5" fillId="0" borderId="0" xfId="0" applyFont="1" applyAlignment="1">
      <alignment horizontal="left" vertical="center"/>
    </xf>
    <xf numFmtId="4" fontId="31" fillId="0" borderId="20" xfId="0" applyNumberFormat="1" applyFont="1" applyBorder="1" applyAlignment="1" applyProtection="1">
      <alignment vertical="center"/>
    </xf>
    <xf numFmtId="4" fontId="31" fillId="0" borderId="21" xfId="0" applyNumberFormat="1" applyFont="1" applyBorder="1" applyAlignment="1" applyProtection="1">
      <alignment vertical="center"/>
    </xf>
    <xf numFmtId="166" fontId="31" fillId="0" borderId="21" xfId="0" applyNumberFormat="1" applyFont="1" applyBorder="1" applyAlignment="1" applyProtection="1">
      <alignment vertical="center"/>
    </xf>
    <xf numFmtId="4" fontId="3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3" fillId="0" borderId="13" xfId="0" applyNumberFormat="1" applyFont="1" applyBorder="1" applyAlignment="1" applyProtection="1"/>
    <xf numFmtId="166" fontId="33" fillId="0" borderId="14" xfId="0" applyNumberFormat="1" applyFont="1" applyBorder="1" applyAlignment="1" applyProtection="1"/>
    <xf numFmtId="4" fontId="2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6"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21.43" hidden="1" customWidth="1"/>
    <col min="51" max="51" width="21.43" hidden="1" customWidth="1"/>
    <col min="52" max="52" width="18.57" hidden="1" customWidth="1"/>
    <col min="53" max="53" width="16.43" hidden="1" customWidth="1"/>
    <col min="54" max="54" width="21.43" hidden="1" customWidth="1"/>
    <col min="55" max="55" width="18.57"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40.8"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2"/>
    </row>
    <row r="29" s="2" customFormat="1" ht="14.4" customHeight="1">
      <c r="B29" s="46"/>
      <c r="C29" s="47"/>
      <c r="D29" s="33" t="s">
        <v>42</v>
      </c>
      <c r="E29" s="47"/>
      <c r="F29" s="33"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32"/>
    </row>
    <row r="30" s="2" customFormat="1" ht="14.4" customHeight="1">
      <c r="B30" s="46"/>
      <c r="C30" s="47"/>
      <c r="D30" s="47"/>
      <c r="E30" s="47"/>
      <c r="F30" s="33"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32"/>
    </row>
    <row r="31" hidden="1" s="2" customFormat="1" ht="14.4" customHeight="1">
      <c r="B31" s="46"/>
      <c r="C31" s="47"/>
      <c r="D31" s="47"/>
      <c r="E31" s="47"/>
      <c r="F31" s="33"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32"/>
    </row>
    <row r="32" hidden="1" s="2" customFormat="1" ht="14.4" customHeight="1">
      <c r="B32" s="46"/>
      <c r="C32" s="47"/>
      <c r="D32" s="47"/>
      <c r="E32" s="47"/>
      <c r="F32" s="33"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32"/>
    </row>
    <row r="33" hidden="1" s="2" customFormat="1" ht="14.4" customHeight="1">
      <c r="B33" s="46"/>
      <c r="C33" s="47"/>
      <c r="D33" s="47"/>
      <c r="E33" s="47"/>
      <c r="F33" s="33"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4"/>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4"/>
    </row>
    <row r="42" s="1" customFormat="1" ht="24.96" customHeight="1">
      <c r="B42" s="39"/>
      <c r="C42" s="24"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1" customFormat="1" ht="12" customHeight="1">
      <c r="B44" s="39"/>
      <c r="C44" s="33" t="s">
        <v>13</v>
      </c>
      <c r="D44" s="40"/>
      <c r="E44" s="40"/>
      <c r="F44" s="40"/>
      <c r="G44" s="40"/>
      <c r="H44" s="40"/>
      <c r="I44" s="40"/>
      <c r="J44" s="40"/>
      <c r="K44" s="40"/>
      <c r="L44" s="40" t="str">
        <f>K5</f>
        <v>PS-19002</v>
      </c>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4"/>
    </row>
    <row r="45" s="3" customFormat="1" ht="36.96" customHeight="1">
      <c r="B45" s="62"/>
      <c r="C45" s="63" t="s">
        <v>16</v>
      </c>
      <c r="D45" s="64"/>
      <c r="E45" s="64"/>
      <c r="F45" s="64"/>
      <c r="G45" s="64"/>
      <c r="H45" s="64"/>
      <c r="I45" s="64"/>
      <c r="J45" s="64"/>
      <c r="K45" s="64"/>
      <c r="L45" s="65" t="str">
        <f>K6</f>
        <v>Renovace kašny před poliklinikou na ul. Dr.Martínka</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21</v>
      </c>
      <c r="D47" s="40"/>
      <c r="E47" s="40"/>
      <c r="F47" s="40"/>
      <c r="G47" s="40"/>
      <c r="H47" s="40"/>
      <c r="I47" s="40"/>
      <c r="J47" s="40"/>
      <c r="K47" s="40"/>
      <c r="L47" s="67"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3" t="s">
        <v>23</v>
      </c>
      <c r="AJ47" s="40"/>
      <c r="AK47" s="40"/>
      <c r="AL47" s="40"/>
      <c r="AM47" s="68" t="str">
        <f>IF(AN8= "","",AN8)</f>
        <v>27. 5. 2019</v>
      </c>
      <c r="AN47" s="68"/>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2.6" customHeight="1">
      <c r="B49" s="39"/>
      <c r="C49" s="33" t="s">
        <v>25</v>
      </c>
      <c r="D49" s="40"/>
      <c r="E49" s="40"/>
      <c r="F49" s="40"/>
      <c r="G49" s="40"/>
      <c r="H49" s="40"/>
      <c r="I49" s="40"/>
      <c r="J49" s="40"/>
      <c r="K49" s="40"/>
      <c r="L49" s="40" t="str">
        <f>IF(E11= "","",E11)</f>
        <v>SMO - Městský obvod Ostrava - JIh</v>
      </c>
      <c r="M49" s="40"/>
      <c r="N49" s="40"/>
      <c r="O49" s="40"/>
      <c r="P49" s="40"/>
      <c r="Q49" s="40"/>
      <c r="R49" s="40"/>
      <c r="S49" s="40"/>
      <c r="T49" s="40"/>
      <c r="U49" s="40"/>
      <c r="V49" s="40"/>
      <c r="W49" s="40"/>
      <c r="X49" s="40"/>
      <c r="Y49" s="40"/>
      <c r="Z49" s="40"/>
      <c r="AA49" s="40"/>
      <c r="AB49" s="40"/>
      <c r="AC49" s="40"/>
      <c r="AD49" s="40"/>
      <c r="AE49" s="40"/>
      <c r="AF49" s="40"/>
      <c r="AG49" s="40"/>
      <c r="AH49" s="40"/>
      <c r="AI49" s="33" t="s">
        <v>31</v>
      </c>
      <c r="AJ49" s="40"/>
      <c r="AK49" s="40"/>
      <c r="AL49" s="40"/>
      <c r="AM49" s="69" t="str">
        <f>IF(E17="","",E17)</f>
        <v>Ing.Arch,David Kotek</v>
      </c>
      <c r="AN49" s="40"/>
      <c r="AO49" s="40"/>
      <c r="AP49" s="40"/>
      <c r="AQ49" s="40"/>
      <c r="AR49" s="44"/>
      <c r="AS49" s="70" t="s">
        <v>52</v>
      </c>
      <c r="AT49" s="71"/>
      <c r="AU49" s="72"/>
      <c r="AV49" s="72"/>
      <c r="AW49" s="72"/>
      <c r="AX49" s="72"/>
      <c r="AY49" s="72"/>
      <c r="AZ49" s="72"/>
      <c r="BA49" s="72"/>
      <c r="BB49" s="72"/>
      <c r="BC49" s="72"/>
      <c r="BD49" s="73"/>
    </row>
    <row r="50" s="1" customFormat="1" ht="12.6" customHeight="1">
      <c r="B50" s="39"/>
      <c r="C50" s="33" t="s">
        <v>29</v>
      </c>
      <c r="D50" s="40"/>
      <c r="E50" s="40"/>
      <c r="F50" s="40"/>
      <c r="G50" s="40"/>
      <c r="H50" s="40"/>
      <c r="I50" s="40"/>
      <c r="J50" s="40"/>
      <c r="K50" s="40"/>
      <c r="L50" s="40"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34</v>
      </c>
      <c r="AJ50" s="40"/>
      <c r="AK50" s="40"/>
      <c r="AL50" s="40"/>
      <c r="AM50" s="69" t="str">
        <f>IF(E20="","",E20)</f>
        <v>Kolková</v>
      </c>
      <c r="AN50" s="40"/>
      <c r="AO50" s="40"/>
      <c r="AP50" s="40"/>
      <c r="AQ50" s="40"/>
      <c r="AR50" s="44"/>
      <c r="AS50" s="74"/>
      <c r="AT50" s="75"/>
      <c r="AU50" s="76"/>
      <c r="AV50" s="76"/>
      <c r="AW50" s="76"/>
      <c r="AX50" s="76"/>
      <c r="AY50" s="76"/>
      <c r="AZ50" s="76"/>
      <c r="BA50" s="76"/>
      <c r="BB50" s="76"/>
      <c r="BC50" s="76"/>
      <c r="BD50" s="77"/>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78"/>
      <c r="AT51" s="79"/>
      <c r="AU51" s="80"/>
      <c r="AV51" s="80"/>
      <c r="AW51" s="80"/>
      <c r="AX51" s="80"/>
      <c r="AY51" s="80"/>
      <c r="AZ51" s="80"/>
      <c r="BA51" s="80"/>
      <c r="BB51" s="80"/>
      <c r="BC51" s="80"/>
      <c r="BD51" s="81"/>
    </row>
    <row r="52" s="1" customFormat="1" ht="29.28" customHeight="1">
      <c r="B52" s="39"/>
      <c r="C52" s="82" t="s">
        <v>53</v>
      </c>
      <c r="D52" s="83"/>
      <c r="E52" s="83"/>
      <c r="F52" s="83"/>
      <c r="G52" s="83"/>
      <c r="H52" s="84"/>
      <c r="I52" s="85" t="s">
        <v>54</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55</v>
      </c>
      <c r="AH52" s="83"/>
      <c r="AI52" s="83"/>
      <c r="AJ52" s="83"/>
      <c r="AK52" s="83"/>
      <c r="AL52" s="83"/>
      <c r="AM52" s="83"/>
      <c r="AN52" s="85" t="s">
        <v>56</v>
      </c>
      <c r="AO52" s="83"/>
      <c r="AP52" s="83"/>
      <c r="AQ52" s="87" t="s">
        <v>57</v>
      </c>
      <c r="AR52" s="44"/>
      <c r="AS52" s="88" t="s">
        <v>58</v>
      </c>
      <c r="AT52" s="89" t="s">
        <v>59</v>
      </c>
      <c r="AU52" s="89" t="s">
        <v>60</v>
      </c>
      <c r="AV52" s="89" t="s">
        <v>61</v>
      </c>
      <c r="AW52" s="89" t="s">
        <v>62</v>
      </c>
      <c r="AX52" s="89" t="s">
        <v>63</v>
      </c>
      <c r="AY52" s="89" t="s">
        <v>64</v>
      </c>
      <c r="AZ52" s="89" t="s">
        <v>65</v>
      </c>
      <c r="BA52" s="89" t="s">
        <v>66</v>
      </c>
      <c r="BB52" s="89" t="s">
        <v>67</v>
      </c>
      <c r="BC52" s="89" t="s">
        <v>68</v>
      </c>
      <c r="BD52" s="90" t="s">
        <v>69</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1"/>
      <c r="AT53" s="92"/>
      <c r="AU53" s="92"/>
      <c r="AV53" s="92"/>
      <c r="AW53" s="92"/>
      <c r="AX53" s="92"/>
      <c r="AY53" s="92"/>
      <c r="AZ53" s="92"/>
      <c r="BA53" s="92"/>
      <c r="BB53" s="92"/>
      <c r="BC53" s="92"/>
      <c r="BD53" s="93"/>
    </row>
    <row r="54" s="4" customFormat="1" ht="32.4" customHeight="1">
      <c r="B54" s="94"/>
      <c r="C54" s="95" t="s">
        <v>70</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ROUND(AG55+AG57+AG59,2)</f>
        <v>0</v>
      </c>
      <c r="AH54" s="97"/>
      <c r="AI54" s="97"/>
      <c r="AJ54" s="97"/>
      <c r="AK54" s="97"/>
      <c r="AL54" s="97"/>
      <c r="AM54" s="97"/>
      <c r="AN54" s="98">
        <f>SUM(AG54,AT54)</f>
        <v>0</v>
      </c>
      <c r="AO54" s="98"/>
      <c r="AP54" s="98"/>
      <c r="AQ54" s="99" t="s">
        <v>19</v>
      </c>
      <c r="AR54" s="100"/>
      <c r="AS54" s="101">
        <f>ROUND(AS55+AS57+AS59,2)</f>
        <v>0</v>
      </c>
      <c r="AT54" s="102">
        <f>ROUND(SUM(AV54:AW54),2)</f>
        <v>0</v>
      </c>
      <c r="AU54" s="103">
        <f>ROUND(AU55+AU57+AU59,5)</f>
        <v>0</v>
      </c>
      <c r="AV54" s="102">
        <f>ROUND(AZ54*L29,2)</f>
        <v>0</v>
      </c>
      <c r="AW54" s="102">
        <f>ROUND(BA54*L30,2)</f>
        <v>0</v>
      </c>
      <c r="AX54" s="102">
        <f>ROUND(BB54*L29,2)</f>
        <v>0</v>
      </c>
      <c r="AY54" s="102">
        <f>ROUND(BC54*L30,2)</f>
        <v>0</v>
      </c>
      <c r="AZ54" s="102">
        <f>ROUND(AZ55+AZ57+AZ59,2)</f>
        <v>0</v>
      </c>
      <c r="BA54" s="102">
        <f>ROUND(BA55+BA57+BA59,2)</f>
        <v>0</v>
      </c>
      <c r="BB54" s="102">
        <f>ROUND(BB55+BB57+BB59,2)</f>
        <v>0</v>
      </c>
      <c r="BC54" s="102">
        <f>ROUND(BC55+BC57+BC59,2)</f>
        <v>0</v>
      </c>
      <c r="BD54" s="104">
        <f>ROUND(BD55+BD57+BD59,2)</f>
        <v>0</v>
      </c>
      <c r="BS54" s="105" t="s">
        <v>71</v>
      </c>
      <c r="BT54" s="105" t="s">
        <v>72</v>
      </c>
      <c r="BU54" s="106" t="s">
        <v>73</v>
      </c>
      <c r="BV54" s="105" t="s">
        <v>74</v>
      </c>
      <c r="BW54" s="105" t="s">
        <v>5</v>
      </c>
      <c r="BX54" s="105" t="s">
        <v>75</v>
      </c>
      <c r="CL54" s="105" t="s">
        <v>19</v>
      </c>
    </row>
    <row r="55" s="5" customFormat="1" ht="26.4" customHeight="1">
      <c r="B55" s="107"/>
      <c r="C55" s="108"/>
      <c r="D55" s="109" t="s">
        <v>76</v>
      </c>
      <c r="E55" s="109"/>
      <c r="F55" s="109"/>
      <c r="G55" s="109"/>
      <c r="H55" s="109"/>
      <c r="I55" s="110"/>
      <c r="J55" s="109" t="s">
        <v>77</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ROUND(AG56,2)</f>
        <v>0</v>
      </c>
      <c r="AH55" s="110"/>
      <c r="AI55" s="110"/>
      <c r="AJ55" s="110"/>
      <c r="AK55" s="110"/>
      <c r="AL55" s="110"/>
      <c r="AM55" s="110"/>
      <c r="AN55" s="112">
        <f>SUM(AG55,AT55)</f>
        <v>0</v>
      </c>
      <c r="AO55" s="110"/>
      <c r="AP55" s="110"/>
      <c r="AQ55" s="113" t="s">
        <v>78</v>
      </c>
      <c r="AR55" s="114"/>
      <c r="AS55" s="115">
        <f>ROUND(AS56,2)</f>
        <v>0</v>
      </c>
      <c r="AT55" s="116">
        <f>ROUND(SUM(AV55:AW55),2)</f>
        <v>0</v>
      </c>
      <c r="AU55" s="117">
        <f>ROUND(AU56,5)</f>
        <v>0</v>
      </c>
      <c r="AV55" s="116">
        <f>ROUND(AZ55*L29,2)</f>
        <v>0</v>
      </c>
      <c r="AW55" s="116">
        <f>ROUND(BA55*L30,2)</f>
        <v>0</v>
      </c>
      <c r="AX55" s="116">
        <f>ROUND(BB55*L29,2)</f>
        <v>0</v>
      </c>
      <c r="AY55" s="116">
        <f>ROUND(BC55*L30,2)</f>
        <v>0</v>
      </c>
      <c r="AZ55" s="116">
        <f>ROUND(AZ56,2)</f>
        <v>0</v>
      </c>
      <c r="BA55" s="116">
        <f>ROUND(BA56,2)</f>
        <v>0</v>
      </c>
      <c r="BB55" s="116">
        <f>ROUND(BB56,2)</f>
        <v>0</v>
      </c>
      <c r="BC55" s="116">
        <f>ROUND(BC56,2)</f>
        <v>0</v>
      </c>
      <c r="BD55" s="118">
        <f>ROUND(BD56,2)</f>
        <v>0</v>
      </c>
      <c r="BS55" s="119" t="s">
        <v>71</v>
      </c>
      <c r="BT55" s="119" t="s">
        <v>79</v>
      </c>
      <c r="BU55" s="119" t="s">
        <v>73</v>
      </c>
      <c r="BV55" s="119" t="s">
        <v>74</v>
      </c>
      <c r="BW55" s="119" t="s">
        <v>80</v>
      </c>
      <c r="BX55" s="119" t="s">
        <v>5</v>
      </c>
      <c r="CL55" s="119" t="s">
        <v>19</v>
      </c>
      <c r="CM55" s="119" t="s">
        <v>81</v>
      </c>
    </row>
    <row r="56" s="6" customFormat="1" ht="24" customHeight="1">
      <c r="A56" s="120" t="s">
        <v>82</v>
      </c>
      <c r="B56" s="121"/>
      <c r="C56" s="122"/>
      <c r="D56" s="122"/>
      <c r="E56" s="123" t="s">
        <v>83</v>
      </c>
      <c r="F56" s="123"/>
      <c r="G56" s="123"/>
      <c r="H56" s="123"/>
      <c r="I56" s="123"/>
      <c r="J56" s="122"/>
      <c r="K56" s="123" t="s">
        <v>84</v>
      </c>
      <c r="L56" s="123"/>
      <c r="M56" s="123"/>
      <c r="N56" s="123"/>
      <c r="O56" s="123"/>
      <c r="P56" s="123"/>
      <c r="Q56" s="123"/>
      <c r="R56" s="123"/>
      <c r="S56" s="123"/>
      <c r="T56" s="123"/>
      <c r="U56" s="123"/>
      <c r="V56" s="123"/>
      <c r="W56" s="123"/>
      <c r="X56" s="123"/>
      <c r="Y56" s="123"/>
      <c r="Z56" s="123"/>
      <c r="AA56" s="123"/>
      <c r="AB56" s="123"/>
      <c r="AC56" s="123"/>
      <c r="AD56" s="123"/>
      <c r="AE56" s="123"/>
      <c r="AF56" s="123"/>
      <c r="AG56" s="124">
        <f>'1.1.1 - Soupis prací - st...'!J32</f>
        <v>0</v>
      </c>
      <c r="AH56" s="122"/>
      <c r="AI56" s="122"/>
      <c r="AJ56" s="122"/>
      <c r="AK56" s="122"/>
      <c r="AL56" s="122"/>
      <c r="AM56" s="122"/>
      <c r="AN56" s="124">
        <f>SUM(AG56,AT56)</f>
        <v>0</v>
      </c>
      <c r="AO56" s="122"/>
      <c r="AP56" s="122"/>
      <c r="AQ56" s="125" t="s">
        <v>85</v>
      </c>
      <c r="AR56" s="126"/>
      <c r="AS56" s="127">
        <v>0</v>
      </c>
      <c r="AT56" s="128">
        <f>ROUND(SUM(AV56:AW56),2)</f>
        <v>0</v>
      </c>
      <c r="AU56" s="129">
        <f>'1.1.1 - Soupis prací - st...'!P105</f>
        <v>0</v>
      </c>
      <c r="AV56" s="128">
        <f>'1.1.1 - Soupis prací - st...'!J35</f>
        <v>0</v>
      </c>
      <c r="AW56" s="128">
        <f>'1.1.1 - Soupis prací - st...'!J36</f>
        <v>0</v>
      </c>
      <c r="AX56" s="128">
        <f>'1.1.1 - Soupis prací - st...'!J37</f>
        <v>0</v>
      </c>
      <c r="AY56" s="128">
        <f>'1.1.1 - Soupis prací - st...'!J38</f>
        <v>0</v>
      </c>
      <c r="AZ56" s="128">
        <f>'1.1.1 - Soupis prací - st...'!F35</f>
        <v>0</v>
      </c>
      <c r="BA56" s="128">
        <f>'1.1.1 - Soupis prací - st...'!F36</f>
        <v>0</v>
      </c>
      <c r="BB56" s="128">
        <f>'1.1.1 - Soupis prací - st...'!F37</f>
        <v>0</v>
      </c>
      <c r="BC56" s="128">
        <f>'1.1.1 - Soupis prací - st...'!F38</f>
        <v>0</v>
      </c>
      <c r="BD56" s="130">
        <f>'1.1.1 - Soupis prací - st...'!F39</f>
        <v>0</v>
      </c>
      <c r="BT56" s="131" t="s">
        <v>81</v>
      </c>
      <c r="BV56" s="131" t="s">
        <v>74</v>
      </c>
      <c r="BW56" s="131" t="s">
        <v>86</v>
      </c>
      <c r="BX56" s="131" t="s">
        <v>80</v>
      </c>
      <c r="CL56" s="131" t="s">
        <v>19</v>
      </c>
    </row>
    <row r="57" s="5" customFormat="1" ht="26.4" customHeight="1">
      <c r="B57" s="107"/>
      <c r="C57" s="108"/>
      <c r="D57" s="109" t="s">
        <v>87</v>
      </c>
      <c r="E57" s="109"/>
      <c r="F57" s="109"/>
      <c r="G57" s="109"/>
      <c r="H57" s="109"/>
      <c r="I57" s="110"/>
      <c r="J57" s="109" t="s">
        <v>88</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ROUND(AG58,2)</f>
        <v>0</v>
      </c>
      <c r="AH57" s="110"/>
      <c r="AI57" s="110"/>
      <c r="AJ57" s="110"/>
      <c r="AK57" s="110"/>
      <c r="AL57" s="110"/>
      <c r="AM57" s="110"/>
      <c r="AN57" s="112">
        <f>SUM(AG57,AT57)</f>
        <v>0</v>
      </c>
      <c r="AO57" s="110"/>
      <c r="AP57" s="110"/>
      <c r="AQ57" s="113" t="s">
        <v>78</v>
      </c>
      <c r="AR57" s="114"/>
      <c r="AS57" s="115">
        <f>ROUND(AS58,2)</f>
        <v>0</v>
      </c>
      <c r="AT57" s="116">
        <f>ROUND(SUM(AV57:AW57),2)</f>
        <v>0</v>
      </c>
      <c r="AU57" s="117">
        <f>ROUND(AU58,5)</f>
        <v>0</v>
      </c>
      <c r="AV57" s="116">
        <f>ROUND(AZ57*L29,2)</f>
        <v>0</v>
      </c>
      <c r="AW57" s="116">
        <f>ROUND(BA57*L30,2)</f>
        <v>0</v>
      </c>
      <c r="AX57" s="116">
        <f>ROUND(BB57*L29,2)</f>
        <v>0</v>
      </c>
      <c r="AY57" s="116">
        <f>ROUND(BC57*L30,2)</f>
        <v>0</v>
      </c>
      <c r="AZ57" s="116">
        <f>ROUND(AZ58,2)</f>
        <v>0</v>
      </c>
      <c r="BA57" s="116">
        <f>ROUND(BA58,2)</f>
        <v>0</v>
      </c>
      <c r="BB57" s="116">
        <f>ROUND(BB58,2)</f>
        <v>0</v>
      </c>
      <c r="BC57" s="116">
        <f>ROUND(BC58,2)</f>
        <v>0</v>
      </c>
      <c r="BD57" s="118">
        <f>ROUND(BD58,2)</f>
        <v>0</v>
      </c>
      <c r="BS57" s="119" t="s">
        <v>71</v>
      </c>
      <c r="BT57" s="119" t="s">
        <v>79</v>
      </c>
      <c r="BU57" s="119" t="s">
        <v>73</v>
      </c>
      <c r="BV57" s="119" t="s">
        <v>74</v>
      </c>
      <c r="BW57" s="119" t="s">
        <v>89</v>
      </c>
      <c r="BX57" s="119" t="s">
        <v>5</v>
      </c>
      <c r="CL57" s="119" t="s">
        <v>19</v>
      </c>
      <c r="CM57" s="119" t="s">
        <v>81</v>
      </c>
    </row>
    <row r="58" s="6" customFormat="1" ht="24" customHeight="1">
      <c r="A58" s="120" t="s">
        <v>82</v>
      </c>
      <c r="B58" s="121"/>
      <c r="C58" s="122"/>
      <c r="D58" s="122"/>
      <c r="E58" s="123" t="s">
        <v>90</v>
      </c>
      <c r="F58" s="123"/>
      <c r="G58" s="123"/>
      <c r="H58" s="123"/>
      <c r="I58" s="123"/>
      <c r="J58" s="122"/>
      <c r="K58" s="123" t="s">
        <v>91</v>
      </c>
      <c r="L58" s="123"/>
      <c r="M58" s="123"/>
      <c r="N58" s="123"/>
      <c r="O58" s="123"/>
      <c r="P58" s="123"/>
      <c r="Q58" s="123"/>
      <c r="R58" s="123"/>
      <c r="S58" s="123"/>
      <c r="T58" s="123"/>
      <c r="U58" s="123"/>
      <c r="V58" s="123"/>
      <c r="W58" s="123"/>
      <c r="X58" s="123"/>
      <c r="Y58" s="123"/>
      <c r="Z58" s="123"/>
      <c r="AA58" s="123"/>
      <c r="AB58" s="123"/>
      <c r="AC58" s="123"/>
      <c r="AD58" s="123"/>
      <c r="AE58" s="123"/>
      <c r="AF58" s="123"/>
      <c r="AG58" s="124">
        <f>'1.4.1 - Soupis prací - te...'!J32</f>
        <v>0</v>
      </c>
      <c r="AH58" s="122"/>
      <c r="AI58" s="122"/>
      <c r="AJ58" s="122"/>
      <c r="AK58" s="122"/>
      <c r="AL58" s="122"/>
      <c r="AM58" s="122"/>
      <c r="AN58" s="124">
        <f>SUM(AG58,AT58)</f>
        <v>0</v>
      </c>
      <c r="AO58" s="122"/>
      <c r="AP58" s="122"/>
      <c r="AQ58" s="125" t="s">
        <v>85</v>
      </c>
      <c r="AR58" s="126"/>
      <c r="AS58" s="127">
        <v>0</v>
      </c>
      <c r="AT58" s="128">
        <f>ROUND(SUM(AV58:AW58),2)</f>
        <v>0</v>
      </c>
      <c r="AU58" s="129">
        <f>'1.4.1 - Soupis prací - te...'!P89</f>
        <v>0</v>
      </c>
      <c r="AV58" s="128">
        <f>'1.4.1 - Soupis prací - te...'!J35</f>
        <v>0</v>
      </c>
      <c r="AW58" s="128">
        <f>'1.4.1 - Soupis prací - te...'!J36</f>
        <v>0</v>
      </c>
      <c r="AX58" s="128">
        <f>'1.4.1 - Soupis prací - te...'!J37</f>
        <v>0</v>
      </c>
      <c r="AY58" s="128">
        <f>'1.4.1 - Soupis prací - te...'!J38</f>
        <v>0</v>
      </c>
      <c r="AZ58" s="128">
        <f>'1.4.1 - Soupis prací - te...'!F35</f>
        <v>0</v>
      </c>
      <c r="BA58" s="128">
        <f>'1.4.1 - Soupis prací - te...'!F36</f>
        <v>0</v>
      </c>
      <c r="BB58" s="128">
        <f>'1.4.1 - Soupis prací - te...'!F37</f>
        <v>0</v>
      </c>
      <c r="BC58" s="128">
        <f>'1.4.1 - Soupis prací - te...'!F38</f>
        <v>0</v>
      </c>
      <c r="BD58" s="130">
        <f>'1.4.1 - Soupis prací - te...'!F39</f>
        <v>0</v>
      </c>
      <c r="BT58" s="131" t="s">
        <v>81</v>
      </c>
      <c r="BV58" s="131" t="s">
        <v>74</v>
      </c>
      <c r="BW58" s="131" t="s">
        <v>92</v>
      </c>
      <c r="BX58" s="131" t="s">
        <v>89</v>
      </c>
      <c r="CL58" s="131" t="s">
        <v>19</v>
      </c>
    </row>
    <row r="59" s="5" customFormat="1" ht="14.4" customHeight="1">
      <c r="B59" s="107"/>
      <c r="C59" s="108"/>
      <c r="D59" s="109" t="s">
        <v>93</v>
      </c>
      <c r="E59" s="109"/>
      <c r="F59" s="109"/>
      <c r="G59" s="109"/>
      <c r="H59" s="109"/>
      <c r="I59" s="110"/>
      <c r="J59" s="109" t="s">
        <v>94</v>
      </c>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11">
        <f>ROUND(AG60,2)</f>
        <v>0</v>
      </c>
      <c r="AH59" s="110"/>
      <c r="AI59" s="110"/>
      <c r="AJ59" s="110"/>
      <c r="AK59" s="110"/>
      <c r="AL59" s="110"/>
      <c r="AM59" s="110"/>
      <c r="AN59" s="112">
        <f>SUM(AG59,AT59)</f>
        <v>0</v>
      </c>
      <c r="AO59" s="110"/>
      <c r="AP59" s="110"/>
      <c r="AQ59" s="113" t="s">
        <v>93</v>
      </c>
      <c r="AR59" s="114"/>
      <c r="AS59" s="115">
        <f>ROUND(AS60,2)</f>
        <v>0</v>
      </c>
      <c r="AT59" s="116">
        <f>ROUND(SUM(AV59:AW59),2)</f>
        <v>0</v>
      </c>
      <c r="AU59" s="117">
        <f>ROUND(AU60,5)</f>
        <v>0</v>
      </c>
      <c r="AV59" s="116">
        <f>ROUND(AZ59*L29,2)</f>
        <v>0</v>
      </c>
      <c r="AW59" s="116">
        <f>ROUND(BA59*L30,2)</f>
        <v>0</v>
      </c>
      <c r="AX59" s="116">
        <f>ROUND(BB59*L29,2)</f>
        <v>0</v>
      </c>
      <c r="AY59" s="116">
        <f>ROUND(BC59*L30,2)</f>
        <v>0</v>
      </c>
      <c r="AZ59" s="116">
        <f>ROUND(AZ60,2)</f>
        <v>0</v>
      </c>
      <c r="BA59" s="116">
        <f>ROUND(BA60,2)</f>
        <v>0</v>
      </c>
      <c r="BB59" s="116">
        <f>ROUND(BB60,2)</f>
        <v>0</v>
      </c>
      <c r="BC59" s="116">
        <f>ROUND(BC60,2)</f>
        <v>0</v>
      </c>
      <c r="BD59" s="118">
        <f>ROUND(BD60,2)</f>
        <v>0</v>
      </c>
      <c r="BS59" s="119" t="s">
        <v>71</v>
      </c>
      <c r="BT59" s="119" t="s">
        <v>79</v>
      </c>
      <c r="BU59" s="119" t="s">
        <v>73</v>
      </c>
      <c r="BV59" s="119" t="s">
        <v>74</v>
      </c>
      <c r="BW59" s="119" t="s">
        <v>95</v>
      </c>
      <c r="BX59" s="119" t="s">
        <v>5</v>
      </c>
      <c r="CL59" s="119" t="s">
        <v>19</v>
      </c>
      <c r="CM59" s="119" t="s">
        <v>81</v>
      </c>
    </row>
    <row r="60" s="6" customFormat="1" ht="24" customHeight="1">
      <c r="A60" s="120" t="s">
        <v>82</v>
      </c>
      <c r="B60" s="121"/>
      <c r="C60" s="122"/>
      <c r="D60" s="122"/>
      <c r="E60" s="123" t="s">
        <v>93</v>
      </c>
      <c r="F60" s="123"/>
      <c r="G60" s="123"/>
      <c r="H60" s="123"/>
      <c r="I60" s="123"/>
      <c r="J60" s="122"/>
      <c r="K60" s="123" t="s">
        <v>96</v>
      </c>
      <c r="L60" s="123"/>
      <c r="M60" s="123"/>
      <c r="N60" s="123"/>
      <c r="O60" s="123"/>
      <c r="P60" s="123"/>
      <c r="Q60" s="123"/>
      <c r="R60" s="123"/>
      <c r="S60" s="123"/>
      <c r="T60" s="123"/>
      <c r="U60" s="123"/>
      <c r="V60" s="123"/>
      <c r="W60" s="123"/>
      <c r="X60" s="123"/>
      <c r="Y60" s="123"/>
      <c r="Z60" s="123"/>
      <c r="AA60" s="123"/>
      <c r="AB60" s="123"/>
      <c r="AC60" s="123"/>
      <c r="AD60" s="123"/>
      <c r="AE60" s="123"/>
      <c r="AF60" s="123"/>
      <c r="AG60" s="124">
        <f>'VON - Soupis prací - Vedl...'!J32</f>
        <v>0</v>
      </c>
      <c r="AH60" s="122"/>
      <c r="AI60" s="122"/>
      <c r="AJ60" s="122"/>
      <c r="AK60" s="122"/>
      <c r="AL60" s="122"/>
      <c r="AM60" s="122"/>
      <c r="AN60" s="124">
        <f>SUM(AG60,AT60)</f>
        <v>0</v>
      </c>
      <c r="AO60" s="122"/>
      <c r="AP60" s="122"/>
      <c r="AQ60" s="125" t="s">
        <v>85</v>
      </c>
      <c r="AR60" s="126"/>
      <c r="AS60" s="132">
        <v>0</v>
      </c>
      <c r="AT60" s="133">
        <f>ROUND(SUM(AV60:AW60),2)</f>
        <v>0</v>
      </c>
      <c r="AU60" s="134">
        <f>'VON - Soupis prací - Vedl...'!P89</f>
        <v>0</v>
      </c>
      <c r="AV60" s="133">
        <f>'VON - Soupis prací - Vedl...'!J35</f>
        <v>0</v>
      </c>
      <c r="AW60" s="133">
        <f>'VON - Soupis prací - Vedl...'!J36</f>
        <v>0</v>
      </c>
      <c r="AX60" s="133">
        <f>'VON - Soupis prací - Vedl...'!J37</f>
        <v>0</v>
      </c>
      <c r="AY60" s="133">
        <f>'VON - Soupis prací - Vedl...'!J38</f>
        <v>0</v>
      </c>
      <c r="AZ60" s="133">
        <f>'VON - Soupis prací - Vedl...'!F35</f>
        <v>0</v>
      </c>
      <c r="BA60" s="133">
        <f>'VON - Soupis prací - Vedl...'!F36</f>
        <v>0</v>
      </c>
      <c r="BB60" s="133">
        <f>'VON - Soupis prací - Vedl...'!F37</f>
        <v>0</v>
      </c>
      <c r="BC60" s="133">
        <f>'VON - Soupis prací - Vedl...'!F38</f>
        <v>0</v>
      </c>
      <c r="BD60" s="135">
        <f>'VON - Soupis prací - Vedl...'!F39</f>
        <v>0</v>
      </c>
      <c r="BT60" s="131" t="s">
        <v>81</v>
      </c>
      <c r="BV60" s="131" t="s">
        <v>74</v>
      </c>
      <c r="BW60" s="131" t="s">
        <v>97</v>
      </c>
      <c r="BX60" s="131" t="s">
        <v>95</v>
      </c>
      <c r="CL60" s="131" t="s">
        <v>19</v>
      </c>
    </row>
    <row r="61" s="1" customFormat="1" ht="30" customHeight="1">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4"/>
    </row>
    <row r="62" s="1" customFormat="1" ht="6.96" customHeight="1">
      <c r="B62" s="58"/>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44"/>
    </row>
  </sheetData>
  <sheetProtection sheet="1" formatColumns="0" formatRows="0" objects="1" scenarios="1" spinCount="100000" saltValue="uBY6oqpg6AFN9wXpxg01gYJdOXVkwEEIWm2N3VFA7IBSUom1tFhuJi7O7n+P9X9LsNehAed9qP71ZwJgyVTzzA==" hashValue="oHy1h/1Rwmqy4bXcmkP3yjcH4a040wU2y8+892/SMCMd7F750wxDfATcogvVQ0EwONZYyvqW47O/6im3jQKcpw==" algorithmName="SHA-512" password="CC35"/>
  <mergeCells count="6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C52:G52"/>
    <mergeCell ref="I52:AF52"/>
    <mergeCell ref="D55:H55"/>
    <mergeCell ref="J55:AF55"/>
    <mergeCell ref="E56:I56"/>
    <mergeCell ref="K56:AF56"/>
    <mergeCell ref="D57:H57"/>
    <mergeCell ref="J57:AF57"/>
    <mergeCell ref="E58:I58"/>
    <mergeCell ref="K58:AF58"/>
    <mergeCell ref="D59:H59"/>
    <mergeCell ref="J59:AF59"/>
    <mergeCell ref="E60:I60"/>
    <mergeCell ref="K60:AF60"/>
  </mergeCells>
  <hyperlinks>
    <hyperlink ref="A56" location="'1.1.1 - Soupis prací - st...'!C2" display="/"/>
    <hyperlink ref="A58" location="'1.4.1 - Soupis prací - te...'!C2" display="/"/>
    <hyperlink ref="A60" location="'VON - Soupis prací - Vedl...'!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7.43" customWidth="1"/>
    <col min="8" max="8" width="9.57" customWidth="1"/>
    <col min="9" max="9" width="12.14" style="136" customWidth="1"/>
    <col min="10" max="10" width="20.14" customWidth="1"/>
    <col min="11" max="11" width="13.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8" t="s">
        <v>86</v>
      </c>
    </row>
    <row r="3" ht="6.96" customHeight="1">
      <c r="B3" s="137"/>
      <c r="C3" s="138"/>
      <c r="D3" s="138"/>
      <c r="E3" s="138"/>
      <c r="F3" s="138"/>
      <c r="G3" s="138"/>
      <c r="H3" s="138"/>
      <c r="I3" s="139"/>
      <c r="J3" s="138"/>
      <c r="K3" s="138"/>
      <c r="L3" s="21"/>
      <c r="AT3" s="18" t="s">
        <v>81</v>
      </c>
    </row>
    <row r="4" ht="24.96" customHeight="1">
      <c r="B4" s="21"/>
      <c r="D4" s="140" t="s">
        <v>98</v>
      </c>
      <c r="L4" s="21"/>
      <c r="M4" s="25" t="s">
        <v>10</v>
      </c>
      <c r="AT4" s="18" t="s">
        <v>4</v>
      </c>
    </row>
    <row r="5" ht="6.96" customHeight="1">
      <c r="B5" s="21"/>
      <c r="L5" s="21"/>
    </row>
    <row r="6" ht="12" customHeight="1">
      <c r="B6" s="21"/>
      <c r="D6" s="141" t="s">
        <v>16</v>
      </c>
      <c r="L6" s="21"/>
    </row>
    <row r="7" ht="14.4" customHeight="1">
      <c r="B7" s="21"/>
      <c r="E7" s="142" t="str">
        <f>'Rekapitulace stavby'!K6</f>
        <v>Renovace kašny před poliklinikou na ul. Dr.Martínka</v>
      </c>
      <c r="F7" s="141"/>
      <c r="G7" s="141"/>
      <c r="H7" s="141"/>
      <c r="L7" s="21"/>
    </row>
    <row r="8" ht="12" customHeight="1">
      <c r="B8" s="21"/>
      <c r="D8" s="141" t="s">
        <v>99</v>
      </c>
      <c r="L8" s="21"/>
    </row>
    <row r="9" s="1" customFormat="1" ht="14.4" customHeight="1">
      <c r="B9" s="44"/>
      <c r="E9" s="142" t="s">
        <v>100</v>
      </c>
      <c r="F9" s="1"/>
      <c r="G9" s="1"/>
      <c r="H9" s="1"/>
      <c r="I9" s="143"/>
      <c r="L9" s="44"/>
    </row>
    <row r="10" s="1" customFormat="1" ht="12" customHeight="1">
      <c r="B10" s="44"/>
      <c r="D10" s="141" t="s">
        <v>101</v>
      </c>
      <c r="I10" s="143"/>
      <c r="L10" s="44"/>
    </row>
    <row r="11" s="1" customFormat="1" ht="36.96" customHeight="1">
      <c r="B11" s="44"/>
      <c r="E11" s="144" t="s">
        <v>102</v>
      </c>
      <c r="F11" s="1"/>
      <c r="G11" s="1"/>
      <c r="H11" s="1"/>
      <c r="I11" s="143"/>
      <c r="L11" s="44"/>
    </row>
    <row r="12" s="1" customFormat="1">
      <c r="B12" s="44"/>
      <c r="I12" s="143"/>
      <c r="L12" s="44"/>
    </row>
    <row r="13" s="1" customFormat="1" ht="12" customHeight="1">
      <c r="B13" s="44"/>
      <c r="D13" s="141" t="s">
        <v>18</v>
      </c>
      <c r="F13" s="18" t="s">
        <v>19</v>
      </c>
      <c r="I13" s="145" t="s">
        <v>20</v>
      </c>
      <c r="J13" s="18" t="s">
        <v>19</v>
      </c>
      <c r="L13" s="44"/>
    </row>
    <row r="14" s="1" customFormat="1" ht="12" customHeight="1">
      <c r="B14" s="44"/>
      <c r="D14" s="141" t="s">
        <v>21</v>
      </c>
      <c r="F14" s="18" t="s">
        <v>22</v>
      </c>
      <c r="I14" s="145" t="s">
        <v>23</v>
      </c>
      <c r="J14" s="146" t="str">
        <f>'Rekapitulace stavby'!AN8</f>
        <v>27. 5. 2019</v>
      </c>
      <c r="L14" s="44"/>
    </row>
    <row r="15" s="1" customFormat="1" ht="10.8" customHeight="1">
      <c r="B15" s="44"/>
      <c r="I15" s="143"/>
      <c r="L15" s="44"/>
    </row>
    <row r="16" s="1" customFormat="1" ht="12" customHeight="1">
      <c r="B16" s="44"/>
      <c r="D16" s="141" t="s">
        <v>25</v>
      </c>
      <c r="I16" s="145" t="s">
        <v>26</v>
      </c>
      <c r="J16" s="18" t="s">
        <v>19</v>
      </c>
      <c r="L16" s="44"/>
    </row>
    <row r="17" s="1" customFormat="1" ht="18" customHeight="1">
      <c r="B17" s="44"/>
      <c r="E17" s="18" t="s">
        <v>27</v>
      </c>
      <c r="I17" s="145" t="s">
        <v>28</v>
      </c>
      <c r="J17" s="18" t="s">
        <v>19</v>
      </c>
      <c r="L17" s="44"/>
    </row>
    <row r="18" s="1" customFormat="1" ht="6.96" customHeight="1">
      <c r="B18" s="44"/>
      <c r="I18" s="143"/>
      <c r="L18" s="44"/>
    </row>
    <row r="19" s="1" customFormat="1" ht="12" customHeight="1">
      <c r="B19" s="44"/>
      <c r="D19" s="141" t="s">
        <v>29</v>
      </c>
      <c r="I19" s="145" t="s">
        <v>26</v>
      </c>
      <c r="J19" s="34" t="str">
        <f>'Rekapitulace stavby'!AN13</f>
        <v>Vyplň údaj</v>
      </c>
      <c r="L19" s="44"/>
    </row>
    <row r="20" s="1" customFormat="1" ht="18" customHeight="1">
      <c r="B20" s="44"/>
      <c r="E20" s="34" t="str">
        <f>'Rekapitulace stavby'!E14</f>
        <v>Vyplň údaj</v>
      </c>
      <c r="F20" s="18"/>
      <c r="G20" s="18"/>
      <c r="H20" s="18"/>
      <c r="I20" s="145" t="s">
        <v>28</v>
      </c>
      <c r="J20" s="34" t="str">
        <f>'Rekapitulace stavby'!AN14</f>
        <v>Vyplň údaj</v>
      </c>
      <c r="L20" s="44"/>
    </row>
    <row r="21" s="1" customFormat="1" ht="6.96" customHeight="1">
      <c r="B21" s="44"/>
      <c r="I21" s="143"/>
      <c r="L21" s="44"/>
    </row>
    <row r="22" s="1" customFormat="1" ht="12" customHeight="1">
      <c r="B22" s="44"/>
      <c r="D22" s="141" t="s">
        <v>31</v>
      </c>
      <c r="I22" s="145" t="s">
        <v>26</v>
      </c>
      <c r="J22" s="18" t="s">
        <v>19</v>
      </c>
      <c r="L22" s="44"/>
    </row>
    <row r="23" s="1" customFormat="1" ht="18" customHeight="1">
      <c r="B23" s="44"/>
      <c r="E23" s="18" t="s">
        <v>32</v>
      </c>
      <c r="I23" s="145" t="s">
        <v>28</v>
      </c>
      <c r="J23" s="18" t="s">
        <v>19</v>
      </c>
      <c r="L23" s="44"/>
    </row>
    <row r="24" s="1" customFormat="1" ht="6.96" customHeight="1">
      <c r="B24" s="44"/>
      <c r="I24" s="143"/>
      <c r="L24" s="44"/>
    </row>
    <row r="25" s="1" customFormat="1" ht="12" customHeight="1">
      <c r="B25" s="44"/>
      <c r="D25" s="141" t="s">
        <v>34</v>
      </c>
      <c r="I25" s="145" t="s">
        <v>26</v>
      </c>
      <c r="J25" s="18" t="s">
        <v>19</v>
      </c>
      <c r="L25" s="44"/>
    </row>
    <row r="26" s="1" customFormat="1" ht="18" customHeight="1">
      <c r="B26" s="44"/>
      <c r="E26" s="18" t="s">
        <v>35</v>
      </c>
      <c r="I26" s="145" t="s">
        <v>28</v>
      </c>
      <c r="J26" s="18" t="s">
        <v>19</v>
      </c>
      <c r="L26" s="44"/>
    </row>
    <row r="27" s="1" customFormat="1" ht="6.96" customHeight="1">
      <c r="B27" s="44"/>
      <c r="I27" s="143"/>
      <c r="L27" s="44"/>
    </row>
    <row r="28" s="1" customFormat="1" ht="12" customHeight="1">
      <c r="B28" s="44"/>
      <c r="D28" s="141" t="s">
        <v>36</v>
      </c>
      <c r="I28" s="143"/>
      <c r="L28" s="44"/>
    </row>
    <row r="29" s="7" customFormat="1" ht="40.8" customHeight="1">
      <c r="B29" s="147"/>
      <c r="E29" s="148" t="s">
        <v>37</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38</v>
      </c>
      <c r="I32" s="143"/>
      <c r="J32" s="152">
        <f>ROUND(J105, 2)</f>
        <v>0</v>
      </c>
      <c r="L32" s="44"/>
    </row>
    <row r="33" s="1" customFormat="1" ht="6.96" customHeight="1">
      <c r="B33" s="44"/>
      <c r="D33" s="72"/>
      <c r="E33" s="72"/>
      <c r="F33" s="72"/>
      <c r="G33" s="72"/>
      <c r="H33" s="72"/>
      <c r="I33" s="150"/>
      <c r="J33" s="72"/>
      <c r="K33" s="72"/>
      <c r="L33" s="44"/>
    </row>
    <row r="34" s="1" customFormat="1" ht="14.4" customHeight="1">
      <c r="B34" s="44"/>
      <c r="F34" s="153" t="s">
        <v>40</v>
      </c>
      <c r="I34" s="154" t="s">
        <v>39</v>
      </c>
      <c r="J34" s="153" t="s">
        <v>41</v>
      </c>
      <c r="L34" s="44"/>
    </row>
    <row r="35" s="1" customFormat="1" ht="14.4" customHeight="1">
      <c r="B35" s="44"/>
      <c r="D35" s="141" t="s">
        <v>42</v>
      </c>
      <c r="E35" s="141" t="s">
        <v>43</v>
      </c>
      <c r="F35" s="155">
        <f>ROUND((SUM(BE105:BE770)),  2)</f>
        <v>0</v>
      </c>
      <c r="I35" s="156">
        <v>0.20999999999999999</v>
      </c>
      <c r="J35" s="155">
        <f>ROUND(((SUM(BE105:BE770))*I35),  2)</f>
        <v>0</v>
      </c>
      <c r="L35" s="44"/>
    </row>
    <row r="36" s="1" customFormat="1" ht="14.4" customHeight="1">
      <c r="B36" s="44"/>
      <c r="E36" s="141" t="s">
        <v>44</v>
      </c>
      <c r="F36" s="155">
        <f>ROUND((SUM(BF105:BF770)),  2)</f>
        <v>0</v>
      </c>
      <c r="I36" s="156">
        <v>0.14999999999999999</v>
      </c>
      <c r="J36" s="155">
        <f>ROUND(((SUM(BF105:BF770))*I36),  2)</f>
        <v>0</v>
      </c>
      <c r="L36" s="44"/>
    </row>
    <row r="37" hidden="1" s="1" customFormat="1" ht="14.4" customHeight="1">
      <c r="B37" s="44"/>
      <c r="E37" s="141" t="s">
        <v>45</v>
      </c>
      <c r="F37" s="155">
        <f>ROUND((SUM(BG105:BG770)),  2)</f>
        <v>0</v>
      </c>
      <c r="I37" s="156">
        <v>0.20999999999999999</v>
      </c>
      <c r="J37" s="155">
        <f>0</f>
        <v>0</v>
      </c>
      <c r="L37" s="44"/>
    </row>
    <row r="38" hidden="1" s="1" customFormat="1" ht="14.4" customHeight="1">
      <c r="B38" s="44"/>
      <c r="E38" s="141" t="s">
        <v>46</v>
      </c>
      <c r="F38" s="155">
        <f>ROUND((SUM(BH105:BH770)),  2)</f>
        <v>0</v>
      </c>
      <c r="I38" s="156">
        <v>0.14999999999999999</v>
      </c>
      <c r="J38" s="155">
        <f>0</f>
        <v>0</v>
      </c>
      <c r="L38" s="44"/>
    </row>
    <row r="39" hidden="1" s="1" customFormat="1" ht="14.4" customHeight="1">
      <c r="B39" s="44"/>
      <c r="E39" s="141" t="s">
        <v>47</v>
      </c>
      <c r="F39" s="155">
        <f>ROUND((SUM(BI105:BI770)),  2)</f>
        <v>0</v>
      </c>
      <c r="I39" s="156">
        <v>0</v>
      </c>
      <c r="J39" s="155">
        <f>0</f>
        <v>0</v>
      </c>
      <c r="L39" s="44"/>
    </row>
    <row r="40" s="1" customFormat="1" ht="6.96" customHeight="1">
      <c r="B40" s="44"/>
      <c r="I40" s="143"/>
      <c r="L40" s="44"/>
    </row>
    <row r="41" s="1" customFormat="1" ht="25.44" customHeight="1">
      <c r="B41" s="44"/>
      <c r="C41" s="157"/>
      <c r="D41" s="158" t="s">
        <v>48</v>
      </c>
      <c r="E41" s="159"/>
      <c r="F41" s="159"/>
      <c r="G41" s="160" t="s">
        <v>49</v>
      </c>
      <c r="H41" s="161" t="s">
        <v>50</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103</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4.4" customHeight="1">
      <c r="B50" s="39"/>
      <c r="C50" s="40"/>
      <c r="D50" s="40"/>
      <c r="E50" s="171" t="str">
        <f>E7</f>
        <v>Renovace kašny před poliklinikou na ul. Dr.Martínka</v>
      </c>
      <c r="F50" s="33"/>
      <c r="G50" s="33"/>
      <c r="H50" s="33"/>
      <c r="I50" s="143"/>
      <c r="J50" s="40"/>
      <c r="K50" s="40"/>
      <c r="L50" s="44"/>
    </row>
    <row r="51" ht="12" customHeight="1">
      <c r="B51" s="22"/>
      <c r="C51" s="33" t="s">
        <v>99</v>
      </c>
      <c r="D51" s="23"/>
      <c r="E51" s="23"/>
      <c r="F51" s="23"/>
      <c r="G51" s="23"/>
      <c r="H51" s="23"/>
      <c r="I51" s="136"/>
      <c r="J51" s="23"/>
      <c r="K51" s="23"/>
      <c r="L51" s="21"/>
    </row>
    <row r="52" s="1" customFormat="1" ht="14.4" customHeight="1">
      <c r="B52" s="39"/>
      <c r="C52" s="40"/>
      <c r="D52" s="40"/>
      <c r="E52" s="171" t="s">
        <v>100</v>
      </c>
      <c r="F52" s="40"/>
      <c r="G52" s="40"/>
      <c r="H52" s="40"/>
      <c r="I52" s="143"/>
      <c r="J52" s="40"/>
      <c r="K52" s="40"/>
      <c r="L52" s="44"/>
    </row>
    <row r="53" s="1" customFormat="1" ht="12" customHeight="1">
      <c r="B53" s="39"/>
      <c r="C53" s="33" t="s">
        <v>101</v>
      </c>
      <c r="D53" s="40"/>
      <c r="E53" s="40"/>
      <c r="F53" s="40"/>
      <c r="G53" s="40"/>
      <c r="H53" s="40"/>
      <c r="I53" s="143"/>
      <c r="J53" s="40"/>
      <c r="K53" s="40"/>
      <c r="L53" s="44"/>
    </row>
    <row r="54" s="1" customFormat="1" ht="14.4" customHeight="1">
      <c r="B54" s="39"/>
      <c r="C54" s="40"/>
      <c r="D54" s="40"/>
      <c r="E54" s="65" t="str">
        <f>E11</f>
        <v>1.1.1 - Soupis prací - stavební a konstrukční část</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21</v>
      </c>
      <c r="D56" s="40"/>
      <c r="E56" s="40"/>
      <c r="F56" s="28" t="str">
        <f>F14</f>
        <v xml:space="preserve"> </v>
      </c>
      <c r="G56" s="40"/>
      <c r="H56" s="40"/>
      <c r="I56" s="145" t="s">
        <v>23</v>
      </c>
      <c r="J56" s="68" t="str">
        <f>IF(J14="","",J14)</f>
        <v>27. 5. 2019</v>
      </c>
      <c r="K56" s="40"/>
      <c r="L56" s="44"/>
    </row>
    <row r="57" s="1" customFormat="1" ht="6.96" customHeight="1">
      <c r="B57" s="39"/>
      <c r="C57" s="40"/>
      <c r="D57" s="40"/>
      <c r="E57" s="40"/>
      <c r="F57" s="40"/>
      <c r="G57" s="40"/>
      <c r="H57" s="40"/>
      <c r="I57" s="143"/>
      <c r="J57" s="40"/>
      <c r="K57" s="40"/>
      <c r="L57" s="44"/>
    </row>
    <row r="58" s="1" customFormat="1" ht="12.6" customHeight="1">
      <c r="B58" s="39"/>
      <c r="C58" s="33" t="s">
        <v>25</v>
      </c>
      <c r="D58" s="40"/>
      <c r="E58" s="40"/>
      <c r="F58" s="28" t="str">
        <f>E17</f>
        <v>SMO - Městský obvod Ostrava - JIh</v>
      </c>
      <c r="G58" s="40"/>
      <c r="H58" s="40"/>
      <c r="I58" s="145" t="s">
        <v>31</v>
      </c>
      <c r="J58" s="37" t="str">
        <f>E23</f>
        <v>Ing.Arch,David Kotek</v>
      </c>
      <c r="K58" s="40"/>
      <c r="L58" s="44"/>
    </row>
    <row r="59" s="1" customFormat="1" ht="12.6" customHeight="1">
      <c r="B59" s="39"/>
      <c r="C59" s="33" t="s">
        <v>29</v>
      </c>
      <c r="D59" s="40"/>
      <c r="E59" s="40"/>
      <c r="F59" s="28" t="str">
        <f>IF(E20="","",E20)</f>
        <v>Vyplň údaj</v>
      </c>
      <c r="G59" s="40"/>
      <c r="H59" s="40"/>
      <c r="I59" s="145" t="s">
        <v>34</v>
      </c>
      <c r="J59" s="37" t="str">
        <f>E26</f>
        <v>Kolková</v>
      </c>
      <c r="K59" s="40"/>
      <c r="L59" s="44"/>
    </row>
    <row r="60" s="1" customFormat="1" ht="10.32" customHeight="1">
      <c r="B60" s="39"/>
      <c r="C60" s="40"/>
      <c r="D60" s="40"/>
      <c r="E60" s="40"/>
      <c r="F60" s="40"/>
      <c r="G60" s="40"/>
      <c r="H60" s="40"/>
      <c r="I60" s="143"/>
      <c r="J60" s="40"/>
      <c r="K60" s="40"/>
      <c r="L60" s="44"/>
    </row>
    <row r="61" s="1" customFormat="1" ht="29.28" customHeight="1">
      <c r="B61" s="39"/>
      <c r="C61" s="172" t="s">
        <v>104</v>
      </c>
      <c r="D61" s="173"/>
      <c r="E61" s="173"/>
      <c r="F61" s="173"/>
      <c r="G61" s="173"/>
      <c r="H61" s="173"/>
      <c r="I61" s="174"/>
      <c r="J61" s="175" t="s">
        <v>105</v>
      </c>
      <c r="K61" s="173"/>
      <c r="L61" s="44"/>
    </row>
    <row r="62" s="1" customFormat="1" ht="10.32" customHeight="1">
      <c r="B62" s="39"/>
      <c r="C62" s="40"/>
      <c r="D62" s="40"/>
      <c r="E62" s="40"/>
      <c r="F62" s="40"/>
      <c r="G62" s="40"/>
      <c r="H62" s="40"/>
      <c r="I62" s="143"/>
      <c r="J62" s="40"/>
      <c r="K62" s="40"/>
      <c r="L62" s="44"/>
    </row>
    <row r="63" s="1" customFormat="1" ht="22.8" customHeight="1">
      <c r="B63" s="39"/>
      <c r="C63" s="176" t="s">
        <v>70</v>
      </c>
      <c r="D63" s="40"/>
      <c r="E63" s="40"/>
      <c r="F63" s="40"/>
      <c r="G63" s="40"/>
      <c r="H63" s="40"/>
      <c r="I63" s="143"/>
      <c r="J63" s="98">
        <f>J105</f>
        <v>0</v>
      </c>
      <c r="K63" s="40"/>
      <c r="L63" s="44"/>
      <c r="AU63" s="18" t="s">
        <v>106</v>
      </c>
    </row>
    <row r="64" s="8" customFormat="1" ht="24.96" customHeight="1">
      <c r="B64" s="177"/>
      <c r="C64" s="178"/>
      <c r="D64" s="179" t="s">
        <v>107</v>
      </c>
      <c r="E64" s="180"/>
      <c r="F64" s="180"/>
      <c r="G64" s="180"/>
      <c r="H64" s="180"/>
      <c r="I64" s="181"/>
      <c r="J64" s="182">
        <f>J106</f>
        <v>0</v>
      </c>
      <c r="K64" s="178"/>
      <c r="L64" s="183"/>
    </row>
    <row r="65" s="9" customFormat="1" ht="19.92" customHeight="1">
      <c r="B65" s="184"/>
      <c r="C65" s="122"/>
      <c r="D65" s="185" t="s">
        <v>108</v>
      </c>
      <c r="E65" s="186"/>
      <c r="F65" s="186"/>
      <c r="G65" s="186"/>
      <c r="H65" s="186"/>
      <c r="I65" s="187"/>
      <c r="J65" s="188">
        <f>J107</f>
        <v>0</v>
      </c>
      <c r="K65" s="122"/>
      <c r="L65" s="189"/>
    </row>
    <row r="66" s="9" customFormat="1" ht="19.92" customHeight="1">
      <c r="B66" s="184"/>
      <c r="C66" s="122"/>
      <c r="D66" s="185" t="s">
        <v>109</v>
      </c>
      <c r="E66" s="186"/>
      <c r="F66" s="186"/>
      <c r="G66" s="186"/>
      <c r="H66" s="186"/>
      <c r="I66" s="187"/>
      <c r="J66" s="188">
        <f>J243</f>
        <v>0</v>
      </c>
      <c r="K66" s="122"/>
      <c r="L66" s="189"/>
    </row>
    <row r="67" s="9" customFormat="1" ht="19.92" customHeight="1">
      <c r="B67" s="184"/>
      <c r="C67" s="122"/>
      <c r="D67" s="185" t="s">
        <v>110</v>
      </c>
      <c r="E67" s="186"/>
      <c r="F67" s="186"/>
      <c r="G67" s="186"/>
      <c r="H67" s="186"/>
      <c r="I67" s="187"/>
      <c r="J67" s="188">
        <f>J268</f>
        <v>0</v>
      </c>
      <c r="K67" s="122"/>
      <c r="L67" s="189"/>
    </row>
    <row r="68" s="9" customFormat="1" ht="19.92" customHeight="1">
      <c r="B68" s="184"/>
      <c r="C68" s="122"/>
      <c r="D68" s="185" t="s">
        <v>111</v>
      </c>
      <c r="E68" s="186"/>
      <c r="F68" s="186"/>
      <c r="G68" s="186"/>
      <c r="H68" s="186"/>
      <c r="I68" s="187"/>
      <c r="J68" s="188">
        <f>J324</f>
        <v>0</v>
      </c>
      <c r="K68" s="122"/>
      <c r="L68" s="189"/>
    </row>
    <row r="69" s="9" customFormat="1" ht="19.92" customHeight="1">
      <c r="B69" s="184"/>
      <c r="C69" s="122"/>
      <c r="D69" s="185" t="s">
        <v>112</v>
      </c>
      <c r="E69" s="186"/>
      <c r="F69" s="186"/>
      <c r="G69" s="186"/>
      <c r="H69" s="186"/>
      <c r="I69" s="187"/>
      <c r="J69" s="188">
        <f>J332</f>
        <v>0</v>
      </c>
      <c r="K69" s="122"/>
      <c r="L69" s="189"/>
    </row>
    <row r="70" s="9" customFormat="1" ht="19.92" customHeight="1">
      <c r="B70" s="184"/>
      <c r="C70" s="122"/>
      <c r="D70" s="185" t="s">
        <v>113</v>
      </c>
      <c r="E70" s="186"/>
      <c r="F70" s="186"/>
      <c r="G70" s="186"/>
      <c r="H70" s="186"/>
      <c r="I70" s="187"/>
      <c r="J70" s="188">
        <f>J387</f>
        <v>0</v>
      </c>
      <c r="K70" s="122"/>
      <c r="L70" s="189"/>
    </row>
    <row r="71" s="9" customFormat="1" ht="19.92" customHeight="1">
      <c r="B71" s="184"/>
      <c r="C71" s="122"/>
      <c r="D71" s="185" t="s">
        <v>114</v>
      </c>
      <c r="E71" s="186"/>
      <c r="F71" s="186"/>
      <c r="G71" s="186"/>
      <c r="H71" s="186"/>
      <c r="I71" s="187"/>
      <c r="J71" s="188">
        <f>J427</f>
        <v>0</v>
      </c>
      <c r="K71" s="122"/>
      <c r="L71" s="189"/>
    </row>
    <row r="72" s="9" customFormat="1" ht="19.92" customHeight="1">
      <c r="B72" s="184"/>
      <c r="C72" s="122"/>
      <c r="D72" s="185" t="s">
        <v>115</v>
      </c>
      <c r="E72" s="186"/>
      <c r="F72" s="186"/>
      <c r="G72" s="186"/>
      <c r="H72" s="186"/>
      <c r="I72" s="187"/>
      <c r="J72" s="188">
        <f>J439</f>
        <v>0</v>
      </c>
      <c r="K72" s="122"/>
      <c r="L72" s="189"/>
    </row>
    <row r="73" s="9" customFormat="1" ht="19.92" customHeight="1">
      <c r="B73" s="184"/>
      <c r="C73" s="122"/>
      <c r="D73" s="185" t="s">
        <v>116</v>
      </c>
      <c r="E73" s="186"/>
      <c r="F73" s="186"/>
      <c r="G73" s="186"/>
      <c r="H73" s="186"/>
      <c r="I73" s="187"/>
      <c r="J73" s="188">
        <f>J668</f>
        <v>0</v>
      </c>
      <c r="K73" s="122"/>
      <c r="L73" s="189"/>
    </row>
    <row r="74" s="9" customFormat="1" ht="19.92" customHeight="1">
      <c r="B74" s="184"/>
      <c r="C74" s="122"/>
      <c r="D74" s="185" t="s">
        <v>117</v>
      </c>
      <c r="E74" s="186"/>
      <c r="F74" s="186"/>
      <c r="G74" s="186"/>
      <c r="H74" s="186"/>
      <c r="I74" s="187"/>
      <c r="J74" s="188">
        <f>J677</f>
        <v>0</v>
      </c>
      <c r="K74" s="122"/>
      <c r="L74" s="189"/>
    </row>
    <row r="75" s="8" customFormat="1" ht="24.96" customHeight="1">
      <c r="B75" s="177"/>
      <c r="C75" s="178"/>
      <c r="D75" s="179" t="s">
        <v>118</v>
      </c>
      <c r="E75" s="180"/>
      <c r="F75" s="180"/>
      <c r="G75" s="180"/>
      <c r="H75" s="180"/>
      <c r="I75" s="181"/>
      <c r="J75" s="182">
        <f>J680</f>
        <v>0</v>
      </c>
      <c r="K75" s="178"/>
      <c r="L75" s="183"/>
    </row>
    <row r="76" s="9" customFormat="1" ht="19.92" customHeight="1">
      <c r="B76" s="184"/>
      <c r="C76" s="122"/>
      <c r="D76" s="185" t="s">
        <v>119</v>
      </c>
      <c r="E76" s="186"/>
      <c r="F76" s="186"/>
      <c r="G76" s="186"/>
      <c r="H76" s="186"/>
      <c r="I76" s="187"/>
      <c r="J76" s="188">
        <f>J681</f>
        <v>0</v>
      </c>
      <c r="K76" s="122"/>
      <c r="L76" s="189"/>
    </row>
    <row r="77" s="9" customFormat="1" ht="19.92" customHeight="1">
      <c r="B77" s="184"/>
      <c r="C77" s="122"/>
      <c r="D77" s="185" t="s">
        <v>120</v>
      </c>
      <c r="E77" s="186"/>
      <c r="F77" s="186"/>
      <c r="G77" s="186"/>
      <c r="H77" s="186"/>
      <c r="I77" s="187"/>
      <c r="J77" s="188">
        <f>J697</f>
        <v>0</v>
      </c>
      <c r="K77" s="122"/>
      <c r="L77" s="189"/>
    </row>
    <row r="78" s="9" customFormat="1" ht="19.92" customHeight="1">
      <c r="B78" s="184"/>
      <c r="C78" s="122"/>
      <c r="D78" s="185" t="s">
        <v>121</v>
      </c>
      <c r="E78" s="186"/>
      <c r="F78" s="186"/>
      <c r="G78" s="186"/>
      <c r="H78" s="186"/>
      <c r="I78" s="187"/>
      <c r="J78" s="188">
        <f>J701</f>
        <v>0</v>
      </c>
      <c r="K78" s="122"/>
      <c r="L78" s="189"/>
    </row>
    <row r="79" s="9" customFormat="1" ht="19.92" customHeight="1">
      <c r="B79" s="184"/>
      <c r="C79" s="122"/>
      <c r="D79" s="185" t="s">
        <v>122</v>
      </c>
      <c r="E79" s="186"/>
      <c r="F79" s="186"/>
      <c r="G79" s="186"/>
      <c r="H79" s="186"/>
      <c r="I79" s="187"/>
      <c r="J79" s="188">
        <f>J710</f>
        <v>0</v>
      </c>
      <c r="K79" s="122"/>
      <c r="L79" s="189"/>
    </row>
    <row r="80" s="9" customFormat="1" ht="19.92" customHeight="1">
      <c r="B80" s="184"/>
      <c r="C80" s="122"/>
      <c r="D80" s="185" t="s">
        <v>123</v>
      </c>
      <c r="E80" s="186"/>
      <c r="F80" s="186"/>
      <c r="G80" s="186"/>
      <c r="H80" s="186"/>
      <c r="I80" s="187"/>
      <c r="J80" s="188">
        <f>J718</f>
        <v>0</v>
      </c>
      <c r="K80" s="122"/>
      <c r="L80" s="189"/>
    </row>
    <row r="81" s="9" customFormat="1" ht="19.92" customHeight="1">
      <c r="B81" s="184"/>
      <c r="C81" s="122"/>
      <c r="D81" s="185" t="s">
        <v>124</v>
      </c>
      <c r="E81" s="186"/>
      <c r="F81" s="186"/>
      <c r="G81" s="186"/>
      <c r="H81" s="186"/>
      <c r="I81" s="187"/>
      <c r="J81" s="188">
        <f>J726</f>
        <v>0</v>
      </c>
      <c r="K81" s="122"/>
      <c r="L81" s="189"/>
    </row>
    <row r="82" s="9" customFormat="1" ht="19.92" customHeight="1">
      <c r="B82" s="184"/>
      <c r="C82" s="122"/>
      <c r="D82" s="185" t="s">
        <v>125</v>
      </c>
      <c r="E82" s="186"/>
      <c r="F82" s="186"/>
      <c r="G82" s="186"/>
      <c r="H82" s="186"/>
      <c r="I82" s="187"/>
      <c r="J82" s="188">
        <f>J733</f>
        <v>0</v>
      </c>
      <c r="K82" s="122"/>
      <c r="L82" s="189"/>
    </row>
    <row r="83" s="9" customFormat="1" ht="19.92" customHeight="1">
      <c r="B83" s="184"/>
      <c r="C83" s="122"/>
      <c r="D83" s="185" t="s">
        <v>126</v>
      </c>
      <c r="E83" s="186"/>
      <c r="F83" s="186"/>
      <c r="G83" s="186"/>
      <c r="H83" s="186"/>
      <c r="I83" s="187"/>
      <c r="J83" s="188">
        <f>J769</f>
        <v>0</v>
      </c>
      <c r="K83" s="122"/>
      <c r="L83" s="189"/>
    </row>
    <row r="84" s="1" customFormat="1" ht="21.84" customHeight="1">
      <c r="B84" s="39"/>
      <c r="C84" s="40"/>
      <c r="D84" s="40"/>
      <c r="E84" s="40"/>
      <c r="F84" s="40"/>
      <c r="G84" s="40"/>
      <c r="H84" s="40"/>
      <c r="I84" s="143"/>
      <c r="J84" s="40"/>
      <c r="K84" s="40"/>
      <c r="L84" s="44"/>
    </row>
    <row r="85" s="1" customFormat="1" ht="6.96" customHeight="1">
      <c r="B85" s="58"/>
      <c r="C85" s="59"/>
      <c r="D85" s="59"/>
      <c r="E85" s="59"/>
      <c r="F85" s="59"/>
      <c r="G85" s="59"/>
      <c r="H85" s="59"/>
      <c r="I85" s="167"/>
      <c r="J85" s="59"/>
      <c r="K85" s="59"/>
      <c r="L85" s="44"/>
    </row>
    <row r="89" s="1" customFormat="1" ht="6.96" customHeight="1">
      <c r="B89" s="60"/>
      <c r="C89" s="61"/>
      <c r="D89" s="61"/>
      <c r="E89" s="61"/>
      <c r="F89" s="61"/>
      <c r="G89" s="61"/>
      <c r="H89" s="61"/>
      <c r="I89" s="170"/>
      <c r="J89" s="61"/>
      <c r="K89" s="61"/>
      <c r="L89" s="44"/>
    </row>
    <row r="90" s="1" customFormat="1" ht="24.96" customHeight="1">
      <c r="B90" s="39"/>
      <c r="C90" s="24" t="s">
        <v>127</v>
      </c>
      <c r="D90" s="40"/>
      <c r="E90" s="40"/>
      <c r="F90" s="40"/>
      <c r="G90" s="40"/>
      <c r="H90" s="40"/>
      <c r="I90" s="143"/>
      <c r="J90" s="40"/>
      <c r="K90" s="40"/>
      <c r="L90" s="44"/>
    </row>
    <row r="91" s="1" customFormat="1" ht="6.96" customHeight="1">
      <c r="B91" s="39"/>
      <c r="C91" s="40"/>
      <c r="D91" s="40"/>
      <c r="E91" s="40"/>
      <c r="F91" s="40"/>
      <c r="G91" s="40"/>
      <c r="H91" s="40"/>
      <c r="I91" s="143"/>
      <c r="J91" s="40"/>
      <c r="K91" s="40"/>
      <c r="L91" s="44"/>
    </row>
    <row r="92" s="1" customFormat="1" ht="12" customHeight="1">
      <c r="B92" s="39"/>
      <c r="C92" s="33" t="s">
        <v>16</v>
      </c>
      <c r="D92" s="40"/>
      <c r="E92" s="40"/>
      <c r="F92" s="40"/>
      <c r="G92" s="40"/>
      <c r="H92" s="40"/>
      <c r="I92" s="143"/>
      <c r="J92" s="40"/>
      <c r="K92" s="40"/>
      <c r="L92" s="44"/>
    </row>
    <row r="93" s="1" customFormat="1" ht="14.4" customHeight="1">
      <c r="B93" s="39"/>
      <c r="C93" s="40"/>
      <c r="D93" s="40"/>
      <c r="E93" s="171" t="str">
        <f>E7</f>
        <v>Renovace kašny před poliklinikou na ul. Dr.Martínka</v>
      </c>
      <c r="F93" s="33"/>
      <c r="G93" s="33"/>
      <c r="H93" s="33"/>
      <c r="I93" s="143"/>
      <c r="J93" s="40"/>
      <c r="K93" s="40"/>
      <c r="L93" s="44"/>
    </row>
    <row r="94" ht="12" customHeight="1">
      <c r="B94" s="22"/>
      <c r="C94" s="33" t="s">
        <v>99</v>
      </c>
      <c r="D94" s="23"/>
      <c r="E94" s="23"/>
      <c r="F94" s="23"/>
      <c r="G94" s="23"/>
      <c r="H94" s="23"/>
      <c r="I94" s="136"/>
      <c r="J94" s="23"/>
      <c r="K94" s="23"/>
      <c r="L94" s="21"/>
    </row>
    <row r="95" s="1" customFormat="1" ht="14.4" customHeight="1">
      <c r="B95" s="39"/>
      <c r="C95" s="40"/>
      <c r="D95" s="40"/>
      <c r="E95" s="171" t="s">
        <v>100</v>
      </c>
      <c r="F95" s="40"/>
      <c r="G95" s="40"/>
      <c r="H95" s="40"/>
      <c r="I95" s="143"/>
      <c r="J95" s="40"/>
      <c r="K95" s="40"/>
      <c r="L95" s="44"/>
    </row>
    <row r="96" s="1" customFormat="1" ht="12" customHeight="1">
      <c r="B96" s="39"/>
      <c r="C96" s="33" t="s">
        <v>101</v>
      </c>
      <c r="D96" s="40"/>
      <c r="E96" s="40"/>
      <c r="F96" s="40"/>
      <c r="G96" s="40"/>
      <c r="H96" s="40"/>
      <c r="I96" s="143"/>
      <c r="J96" s="40"/>
      <c r="K96" s="40"/>
      <c r="L96" s="44"/>
    </row>
    <row r="97" s="1" customFormat="1" ht="14.4" customHeight="1">
      <c r="B97" s="39"/>
      <c r="C97" s="40"/>
      <c r="D97" s="40"/>
      <c r="E97" s="65" t="str">
        <f>E11</f>
        <v>1.1.1 - Soupis prací - stavební a konstrukční část</v>
      </c>
      <c r="F97" s="40"/>
      <c r="G97" s="40"/>
      <c r="H97" s="40"/>
      <c r="I97" s="143"/>
      <c r="J97" s="40"/>
      <c r="K97" s="40"/>
      <c r="L97" s="44"/>
    </row>
    <row r="98" s="1" customFormat="1" ht="6.96" customHeight="1">
      <c r="B98" s="39"/>
      <c r="C98" s="40"/>
      <c r="D98" s="40"/>
      <c r="E98" s="40"/>
      <c r="F98" s="40"/>
      <c r="G98" s="40"/>
      <c r="H98" s="40"/>
      <c r="I98" s="143"/>
      <c r="J98" s="40"/>
      <c r="K98" s="40"/>
      <c r="L98" s="44"/>
    </row>
    <row r="99" s="1" customFormat="1" ht="12" customHeight="1">
      <c r="B99" s="39"/>
      <c r="C99" s="33" t="s">
        <v>21</v>
      </c>
      <c r="D99" s="40"/>
      <c r="E99" s="40"/>
      <c r="F99" s="28" t="str">
        <f>F14</f>
        <v xml:space="preserve"> </v>
      </c>
      <c r="G99" s="40"/>
      <c r="H99" s="40"/>
      <c r="I99" s="145" t="s">
        <v>23</v>
      </c>
      <c r="J99" s="68" t="str">
        <f>IF(J14="","",J14)</f>
        <v>27. 5. 2019</v>
      </c>
      <c r="K99" s="40"/>
      <c r="L99" s="44"/>
    </row>
    <row r="100" s="1" customFormat="1" ht="6.96" customHeight="1">
      <c r="B100" s="39"/>
      <c r="C100" s="40"/>
      <c r="D100" s="40"/>
      <c r="E100" s="40"/>
      <c r="F100" s="40"/>
      <c r="G100" s="40"/>
      <c r="H100" s="40"/>
      <c r="I100" s="143"/>
      <c r="J100" s="40"/>
      <c r="K100" s="40"/>
      <c r="L100" s="44"/>
    </row>
    <row r="101" s="1" customFormat="1" ht="12.6" customHeight="1">
      <c r="B101" s="39"/>
      <c r="C101" s="33" t="s">
        <v>25</v>
      </c>
      <c r="D101" s="40"/>
      <c r="E101" s="40"/>
      <c r="F101" s="28" t="str">
        <f>E17</f>
        <v>SMO - Městský obvod Ostrava - JIh</v>
      </c>
      <c r="G101" s="40"/>
      <c r="H101" s="40"/>
      <c r="I101" s="145" t="s">
        <v>31</v>
      </c>
      <c r="J101" s="37" t="str">
        <f>E23</f>
        <v>Ing.Arch,David Kotek</v>
      </c>
      <c r="K101" s="40"/>
      <c r="L101" s="44"/>
    </row>
    <row r="102" s="1" customFormat="1" ht="12.6" customHeight="1">
      <c r="B102" s="39"/>
      <c r="C102" s="33" t="s">
        <v>29</v>
      </c>
      <c r="D102" s="40"/>
      <c r="E102" s="40"/>
      <c r="F102" s="28" t="str">
        <f>IF(E20="","",E20)</f>
        <v>Vyplň údaj</v>
      </c>
      <c r="G102" s="40"/>
      <c r="H102" s="40"/>
      <c r="I102" s="145" t="s">
        <v>34</v>
      </c>
      <c r="J102" s="37" t="str">
        <f>E26</f>
        <v>Kolková</v>
      </c>
      <c r="K102" s="40"/>
      <c r="L102" s="44"/>
    </row>
    <row r="103" s="1" customFormat="1" ht="10.32" customHeight="1">
      <c r="B103" s="39"/>
      <c r="C103" s="40"/>
      <c r="D103" s="40"/>
      <c r="E103" s="40"/>
      <c r="F103" s="40"/>
      <c r="G103" s="40"/>
      <c r="H103" s="40"/>
      <c r="I103" s="143"/>
      <c r="J103" s="40"/>
      <c r="K103" s="40"/>
      <c r="L103" s="44"/>
    </row>
    <row r="104" s="10" customFormat="1" ht="29.28" customHeight="1">
      <c r="B104" s="190"/>
      <c r="C104" s="191" t="s">
        <v>128</v>
      </c>
      <c r="D104" s="192" t="s">
        <v>57</v>
      </c>
      <c r="E104" s="192" t="s">
        <v>53</v>
      </c>
      <c r="F104" s="192" t="s">
        <v>54</v>
      </c>
      <c r="G104" s="192" t="s">
        <v>129</v>
      </c>
      <c r="H104" s="192" t="s">
        <v>130</v>
      </c>
      <c r="I104" s="193" t="s">
        <v>131</v>
      </c>
      <c r="J104" s="192" t="s">
        <v>105</v>
      </c>
      <c r="K104" s="194" t="s">
        <v>132</v>
      </c>
      <c r="L104" s="195"/>
      <c r="M104" s="88" t="s">
        <v>19</v>
      </c>
      <c r="N104" s="89" t="s">
        <v>42</v>
      </c>
      <c r="O104" s="89" t="s">
        <v>133</v>
      </c>
      <c r="P104" s="89" t="s">
        <v>134</v>
      </c>
      <c r="Q104" s="89" t="s">
        <v>135</v>
      </c>
      <c r="R104" s="89" t="s">
        <v>136</v>
      </c>
      <c r="S104" s="89" t="s">
        <v>137</v>
      </c>
      <c r="T104" s="90" t="s">
        <v>138</v>
      </c>
    </row>
    <row r="105" s="1" customFormat="1" ht="22.8" customHeight="1">
      <c r="B105" s="39"/>
      <c r="C105" s="95" t="s">
        <v>139</v>
      </c>
      <c r="D105" s="40"/>
      <c r="E105" s="40"/>
      <c r="F105" s="40"/>
      <c r="G105" s="40"/>
      <c r="H105" s="40"/>
      <c r="I105" s="143"/>
      <c r="J105" s="196">
        <f>BK105</f>
        <v>0</v>
      </c>
      <c r="K105" s="40"/>
      <c r="L105" s="44"/>
      <c r="M105" s="91"/>
      <c r="N105" s="92"/>
      <c r="O105" s="92"/>
      <c r="P105" s="197">
        <f>P106+P680</f>
        <v>0</v>
      </c>
      <c r="Q105" s="92"/>
      <c r="R105" s="197">
        <f>R106+R680</f>
        <v>187.61515009000004</v>
      </c>
      <c r="S105" s="92"/>
      <c r="T105" s="198">
        <f>T106+T680</f>
        <v>152.99879900000002</v>
      </c>
      <c r="AT105" s="18" t="s">
        <v>71</v>
      </c>
      <c r="AU105" s="18" t="s">
        <v>106</v>
      </c>
      <c r="BK105" s="199">
        <f>BK106+BK680</f>
        <v>0</v>
      </c>
    </row>
    <row r="106" s="11" customFormat="1" ht="25.92" customHeight="1">
      <c r="B106" s="200"/>
      <c r="C106" s="201"/>
      <c r="D106" s="202" t="s">
        <v>71</v>
      </c>
      <c r="E106" s="203" t="s">
        <v>140</v>
      </c>
      <c r="F106" s="203" t="s">
        <v>141</v>
      </c>
      <c r="G106" s="201"/>
      <c r="H106" s="201"/>
      <c r="I106" s="204"/>
      <c r="J106" s="205">
        <f>BK106</f>
        <v>0</v>
      </c>
      <c r="K106" s="201"/>
      <c r="L106" s="206"/>
      <c r="M106" s="207"/>
      <c r="N106" s="208"/>
      <c r="O106" s="208"/>
      <c r="P106" s="209">
        <f>P107+P243+P268+P324+P332+P387+P427+P439+P668+P677</f>
        <v>0</v>
      </c>
      <c r="Q106" s="208"/>
      <c r="R106" s="209">
        <f>R107+R243+R268+R324+R332+R387+R427+R439+R668+R677</f>
        <v>176.38885325000004</v>
      </c>
      <c r="S106" s="208"/>
      <c r="T106" s="210">
        <f>T107+T243+T268+T324+T332+T387+T427+T439+T668+T677</f>
        <v>152.97439900000001</v>
      </c>
      <c r="AR106" s="211" t="s">
        <v>79</v>
      </c>
      <c r="AT106" s="212" t="s">
        <v>71</v>
      </c>
      <c r="AU106" s="212" t="s">
        <v>72</v>
      </c>
      <c r="AY106" s="211" t="s">
        <v>142</v>
      </c>
      <c r="BK106" s="213">
        <f>BK107+BK243+BK268+BK324+BK332+BK387+BK427+BK439+BK668+BK677</f>
        <v>0</v>
      </c>
    </row>
    <row r="107" s="11" customFormat="1" ht="22.8" customHeight="1">
      <c r="B107" s="200"/>
      <c r="C107" s="201"/>
      <c r="D107" s="202" t="s">
        <v>71</v>
      </c>
      <c r="E107" s="214" t="s">
        <v>79</v>
      </c>
      <c r="F107" s="214" t="s">
        <v>143</v>
      </c>
      <c r="G107" s="201"/>
      <c r="H107" s="201"/>
      <c r="I107" s="204"/>
      <c r="J107" s="215">
        <f>BK107</f>
        <v>0</v>
      </c>
      <c r="K107" s="201"/>
      <c r="L107" s="206"/>
      <c r="M107" s="207"/>
      <c r="N107" s="208"/>
      <c r="O107" s="208"/>
      <c r="P107" s="209">
        <f>SUM(P108:P242)</f>
        <v>0</v>
      </c>
      <c r="Q107" s="208"/>
      <c r="R107" s="209">
        <f>SUM(R108:R242)</f>
        <v>4.8780000000000001</v>
      </c>
      <c r="S107" s="208"/>
      <c r="T107" s="210">
        <f>SUM(T108:T242)</f>
        <v>94.810000000000002</v>
      </c>
      <c r="AR107" s="211" t="s">
        <v>79</v>
      </c>
      <c r="AT107" s="212" t="s">
        <v>71</v>
      </c>
      <c r="AU107" s="212" t="s">
        <v>79</v>
      </c>
      <c r="AY107" s="211" t="s">
        <v>142</v>
      </c>
      <c r="BK107" s="213">
        <f>SUM(BK108:BK242)</f>
        <v>0</v>
      </c>
    </row>
    <row r="108" s="1" customFormat="1" ht="20.4" customHeight="1">
      <c r="B108" s="39"/>
      <c r="C108" s="216" t="s">
        <v>79</v>
      </c>
      <c r="D108" s="216" t="s">
        <v>144</v>
      </c>
      <c r="E108" s="217" t="s">
        <v>145</v>
      </c>
      <c r="F108" s="218" t="s">
        <v>146</v>
      </c>
      <c r="G108" s="219" t="s">
        <v>147</v>
      </c>
      <c r="H108" s="220">
        <v>20</v>
      </c>
      <c r="I108" s="221"/>
      <c r="J108" s="222">
        <f>ROUND(I108*H108,2)</f>
        <v>0</v>
      </c>
      <c r="K108" s="218" t="s">
        <v>148</v>
      </c>
      <c r="L108" s="44"/>
      <c r="M108" s="223" t="s">
        <v>19</v>
      </c>
      <c r="N108" s="224" t="s">
        <v>43</v>
      </c>
      <c r="O108" s="80"/>
      <c r="P108" s="225">
        <f>O108*H108</f>
        <v>0</v>
      </c>
      <c r="Q108" s="225">
        <v>0</v>
      </c>
      <c r="R108" s="225">
        <f>Q108*H108</f>
        <v>0</v>
      </c>
      <c r="S108" s="225">
        <v>0</v>
      </c>
      <c r="T108" s="226">
        <f>S108*H108</f>
        <v>0</v>
      </c>
      <c r="AR108" s="18" t="s">
        <v>149</v>
      </c>
      <c r="AT108" s="18" t="s">
        <v>144</v>
      </c>
      <c r="AU108" s="18" t="s">
        <v>81</v>
      </c>
      <c r="AY108" s="18" t="s">
        <v>142</v>
      </c>
      <c r="BE108" s="227">
        <f>IF(N108="základní",J108,0)</f>
        <v>0</v>
      </c>
      <c r="BF108" s="227">
        <f>IF(N108="snížená",J108,0)</f>
        <v>0</v>
      </c>
      <c r="BG108" s="227">
        <f>IF(N108="zákl. přenesená",J108,0)</f>
        <v>0</v>
      </c>
      <c r="BH108" s="227">
        <f>IF(N108="sníž. přenesená",J108,0)</f>
        <v>0</v>
      </c>
      <c r="BI108" s="227">
        <f>IF(N108="nulová",J108,0)</f>
        <v>0</v>
      </c>
      <c r="BJ108" s="18" t="s">
        <v>79</v>
      </c>
      <c r="BK108" s="227">
        <f>ROUND(I108*H108,2)</f>
        <v>0</v>
      </c>
      <c r="BL108" s="18" t="s">
        <v>149</v>
      </c>
      <c r="BM108" s="18" t="s">
        <v>150</v>
      </c>
    </row>
    <row r="109" s="1" customFormat="1">
      <c r="B109" s="39"/>
      <c r="C109" s="40"/>
      <c r="D109" s="228" t="s">
        <v>151</v>
      </c>
      <c r="E109" s="40"/>
      <c r="F109" s="229" t="s">
        <v>152</v>
      </c>
      <c r="G109" s="40"/>
      <c r="H109" s="40"/>
      <c r="I109" s="143"/>
      <c r="J109" s="40"/>
      <c r="K109" s="40"/>
      <c r="L109" s="44"/>
      <c r="M109" s="230"/>
      <c r="N109" s="80"/>
      <c r="O109" s="80"/>
      <c r="P109" s="80"/>
      <c r="Q109" s="80"/>
      <c r="R109" s="80"/>
      <c r="S109" s="80"/>
      <c r="T109" s="81"/>
      <c r="AT109" s="18" t="s">
        <v>151</v>
      </c>
      <c r="AU109" s="18" t="s">
        <v>81</v>
      </c>
    </row>
    <row r="110" s="12" customFormat="1">
      <c r="B110" s="231"/>
      <c r="C110" s="232"/>
      <c r="D110" s="228" t="s">
        <v>153</v>
      </c>
      <c r="E110" s="233" t="s">
        <v>19</v>
      </c>
      <c r="F110" s="234" t="s">
        <v>154</v>
      </c>
      <c r="G110" s="232"/>
      <c r="H110" s="233" t="s">
        <v>19</v>
      </c>
      <c r="I110" s="235"/>
      <c r="J110" s="232"/>
      <c r="K110" s="232"/>
      <c r="L110" s="236"/>
      <c r="M110" s="237"/>
      <c r="N110" s="238"/>
      <c r="O110" s="238"/>
      <c r="P110" s="238"/>
      <c r="Q110" s="238"/>
      <c r="R110" s="238"/>
      <c r="S110" s="238"/>
      <c r="T110" s="239"/>
      <c r="AT110" s="240" t="s">
        <v>153</v>
      </c>
      <c r="AU110" s="240" t="s">
        <v>81</v>
      </c>
      <c r="AV110" s="12" t="s">
        <v>79</v>
      </c>
      <c r="AW110" s="12" t="s">
        <v>33</v>
      </c>
      <c r="AX110" s="12" t="s">
        <v>72</v>
      </c>
      <c r="AY110" s="240" t="s">
        <v>142</v>
      </c>
    </row>
    <row r="111" s="13" customFormat="1">
      <c r="B111" s="241"/>
      <c r="C111" s="242"/>
      <c r="D111" s="228" t="s">
        <v>153</v>
      </c>
      <c r="E111" s="243" t="s">
        <v>19</v>
      </c>
      <c r="F111" s="244" t="s">
        <v>155</v>
      </c>
      <c r="G111" s="242"/>
      <c r="H111" s="245">
        <v>20</v>
      </c>
      <c r="I111" s="246"/>
      <c r="J111" s="242"/>
      <c r="K111" s="242"/>
      <c r="L111" s="247"/>
      <c r="M111" s="248"/>
      <c r="N111" s="249"/>
      <c r="O111" s="249"/>
      <c r="P111" s="249"/>
      <c r="Q111" s="249"/>
      <c r="R111" s="249"/>
      <c r="S111" s="249"/>
      <c r="T111" s="250"/>
      <c r="AT111" s="251" t="s">
        <v>153</v>
      </c>
      <c r="AU111" s="251" t="s">
        <v>81</v>
      </c>
      <c r="AV111" s="13" t="s">
        <v>81</v>
      </c>
      <c r="AW111" s="13" t="s">
        <v>33</v>
      </c>
      <c r="AX111" s="13" t="s">
        <v>79</v>
      </c>
      <c r="AY111" s="251" t="s">
        <v>142</v>
      </c>
    </row>
    <row r="112" s="1" customFormat="1" ht="20.4" customHeight="1">
      <c r="B112" s="39"/>
      <c r="C112" s="216" t="s">
        <v>81</v>
      </c>
      <c r="D112" s="216" t="s">
        <v>144</v>
      </c>
      <c r="E112" s="217" t="s">
        <v>156</v>
      </c>
      <c r="F112" s="218" t="s">
        <v>157</v>
      </c>
      <c r="G112" s="219" t="s">
        <v>158</v>
      </c>
      <c r="H112" s="220">
        <v>4</v>
      </c>
      <c r="I112" s="221"/>
      <c r="J112" s="222">
        <f>ROUND(I112*H112,2)</f>
        <v>0</v>
      </c>
      <c r="K112" s="218" t="s">
        <v>148</v>
      </c>
      <c r="L112" s="44"/>
      <c r="M112" s="223" t="s">
        <v>19</v>
      </c>
      <c r="N112" s="224" t="s">
        <v>43</v>
      </c>
      <c r="O112" s="80"/>
      <c r="P112" s="225">
        <f>O112*H112</f>
        <v>0</v>
      </c>
      <c r="Q112" s="225">
        <v>0</v>
      </c>
      <c r="R112" s="225">
        <f>Q112*H112</f>
        <v>0</v>
      </c>
      <c r="S112" s="225">
        <v>0</v>
      </c>
      <c r="T112" s="226">
        <f>S112*H112</f>
        <v>0</v>
      </c>
      <c r="AR112" s="18" t="s">
        <v>149</v>
      </c>
      <c r="AT112" s="18" t="s">
        <v>144</v>
      </c>
      <c r="AU112" s="18" t="s">
        <v>81</v>
      </c>
      <c r="AY112" s="18" t="s">
        <v>142</v>
      </c>
      <c r="BE112" s="227">
        <f>IF(N112="základní",J112,0)</f>
        <v>0</v>
      </c>
      <c r="BF112" s="227">
        <f>IF(N112="snížená",J112,0)</f>
        <v>0</v>
      </c>
      <c r="BG112" s="227">
        <f>IF(N112="zákl. přenesená",J112,0)</f>
        <v>0</v>
      </c>
      <c r="BH112" s="227">
        <f>IF(N112="sníž. přenesená",J112,0)</f>
        <v>0</v>
      </c>
      <c r="BI112" s="227">
        <f>IF(N112="nulová",J112,0)</f>
        <v>0</v>
      </c>
      <c r="BJ112" s="18" t="s">
        <v>79</v>
      </c>
      <c r="BK112" s="227">
        <f>ROUND(I112*H112,2)</f>
        <v>0</v>
      </c>
      <c r="BL112" s="18" t="s">
        <v>149</v>
      </c>
      <c r="BM112" s="18" t="s">
        <v>159</v>
      </c>
    </row>
    <row r="113" s="1" customFormat="1">
      <c r="B113" s="39"/>
      <c r="C113" s="40"/>
      <c r="D113" s="228" t="s">
        <v>151</v>
      </c>
      <c r="E113" s="40"/>
      <c r="F113" s="229" t="s">
        <v>160</v>
      </c>
      <c r="G113" s="40"/>
      <c r="H113" s="40"/>
      <c r="I113" s="143"/>
      <c r="J113" s="40"/>
      <c r="K113" s="40"/>
      <c r="L113" s="44"/>
      <c r="M113" s="230"/>
      <c r="N113" s="80"/>
      <c r="O113" s="80"/>
      <c r="P113" s="80"/>
      <c r="Q113" s="80"/>
      <c r="R113" s="80"/>
      <c r="S113" s="80"/>
      <c r="T113" s="81"/>
      <c r="AT113" s="18" t="s">
        <v>151</v>
      </c>
      <c r="AU113" s="18" t="s">
        <v>81</v>
      </c>
    </row>
    <row r="114" s="12" customFormat="1">
      <c r="B114" s="231"/>
      <c r="C114" s="232"/>
      <c r="D114" s="228" t="s">
        <v>153</v>
      </c>
      <c r="E114" s="233" t="s">
        <v>19</v>
      </c>
      <c r="F114" s="234" t="s">
        <v>154</v>
      </c>
      <c r="G114" s="232"/>
      <c r="H114" s="233" t="s">
        <v>19</v>
      </c>
      <c r="I114" s="235"/>
      <c r="J114" s="232"/>
      <c r="K114" s="232"/>
      <c r="L114" s="236"/>
      <c r="M114" s="237"/>
      <c r="N114" s="238"/>
      <c r="O114" s="238"/>
      <c r="P114" s="238"/>
      <c r="Q114" s="238"/>
      <c r="R114" s="238"/>
      <c r="S114" s="238"/>
      <c r="T114" s="239"/>
      <c r="AT114" s="240" t="s">
        <v>153</v>
      </c>
      <c r="AU114" s="240" t="s">
        <v>81</v>
      </c>
      <c r="AV114" s="12" t="s">
        <v>79</v>
      </c>
      <c r="AW114" s="12" t="s">
        <v>33</v>
      </c>
      <c r="AX114" s="12" t="s">
        <v>72</v>
      </c>
      <c r="AY114" s="240" t="s">
        <v>142</v>
      </c>
    </row>
    <row r="115" s="13" customFormat="1">
      <c r="B115" s="241"/>
      <c r="C115" s="242"/>
      <c r="D115" s="228" t="s">
        <v>153</v>
      </c>
      <c r="E115" s="243" t="s">
        <v>19</v>
      </c>
      <c r="F115" s="244" t="s">
        <v>161</v>
      </c>
      <c r="G115" s="242"/>
      <c r="H115" s="245">
        <v>4</v>
      </c>
      <c r="I115" s="246"/>
      <c r="J115" s="242"/>
      <c r="K115" s="242"/>
      <c r="L115" s="247"/>
      <c r="M115" s="248"/>
      <c r="N115" s="249"/>
      <c r="O115" s="249"/>
      <c r="P115" s="249"/>
      <c r="Q115" s="249"/>
      <c r="R115" s="249"/>
      <c r="S115" s="249"/>
      <c r="T115" s="250"/>
      <c r="AT115" s="251" t="s">
        <v>153</v>
      </c>
      <c r="AU115" s="251" t="s">
        <v>81</v>
      </c>
      <c r="AV115" s="13" t="s">
        <v>81</v>
      </c>
      <c r="AW115" s="13" t="s">
        <v>33</v>
      </c>
      <c r="AX115" s="13" t="s">
        <v>79</v>
      </c>
      <c r="AY115" s="251" t="s">
        <v>142</v>
      </c>
    </row>
    <row r="116" s="1" customFormat="1" ht="30.6" customHeight="1">
      <c r="B116" s="39"/>
      <c r="C116" s="216" t="s">
        <v>162</v>
      </c>
      <c r="D116" s="216" t="s">
        <v>144</v>
      </c>
      <c r="E116" s="217" t="s">
        <v>163</v>
      </c>
      <c r="F116" s="218" t="s">
        <v>164</v>
      </c>
      <c r="G116" s="219" t="s">
        <v>147</v>
      </c>
      <c r="H116" s="220">
        <v>34</v>
      </c>
      <c r="I116" s="221"/>
      <c r="J116" s="222">
        <f>ROUND(I116*H116,2)</f>
        <v>0</v>
      </c>
      <c r="K116" s="218" t="s">
        <v>148</v>
      </c>
      <c r="L116" s="44"/>
      <c r="M116" s="223" t="s">
        <v>19</v>
      </c>
      <c r="N116" s="224" t="s">
        <v>43</v>
      </c>
      <c r="O116" s="80"/>
      <c r="P116" s="225">
        <f>O116*H116</f>
        <v>0</v>
      </c>
      <c r="Q116" s="225">
        <v>0</v>
      </c>
      <c r="R116" s="225">
        <f>Q116*H116</f>
        <v>0</v>
      </c>
      <c r="S116" s="225">
        <v>0.255</v>
      </c>
      <c r="T116" s="226">
        <f>S116*H116</f>
        <v>8.6699999999999999</v>
      </c>
      <c r="AR116" s="18" t="s">
        <v>149</v>
      </c>
      <c r="AT116" s="18" t="s">
        <v>144</v>
      </c>
      <c r="AU116" s="18" t="s">
        <v>81</v>
      </c>
      <c r="AY116" s="18" t="s">
        <v>142</v>
      </c>
      <c r="BE116" s="227">
        <f>IF(N116="základní",J116,0)</f>
        <v>0</v>
      </c>
      <c r="BF116" s="227">
        <f>IF(N116="snížená",J116,0)</f>
        <v>0</v>
      </c>
      <c r="BG116" s="227">
        <f>IF(N116="zákl. přenesená",J116,0)</f>
        <v>0</v>
      </c>
      <c r="BH116" s="227">
        <f>IF(N116="sníž. přenesená",J116,0)</f>
        <v>0</v>
      </c>
      <c r="BI116" s="227">
        <f>IF(N116="nulová",J116,0)</f>
        <v>0</v>
      </c>
      <c r="BJ116" s="18" t="s">
        <v>79</v>
      </c>
      <c r="BK116" s="227">
        <f>ROUND(I116*H116,2)</f>
        <v>0</v>
      </c>
      <c r="BL116" s="18" t="s">
        <v>149</v>
      </c>
      <c r="BM116" s="18" t="s">
        <v>165</v>
      </c>
    </row>
    <row r="117" s="1" customFormat="1">
      <c r="B117" s="39"/>
      <c r="C117" s="40"/>
      <c r="D117" s="228" t="s">
        <v>151</v>
      </c>
      <c r="E117" s="40"/>
      <c r="F117" s="229" t="s">
        <v>166</v>
      </c>
      <c r="G117" s="40"/>
      <c r="H117" s="40"/>
      <c r="I117" s="143"/>
      <c r="J117" s="40"/>
      <c r="K117" s="40"/>
      <c r="L117" s="44"/>
      <c r="M117" s="230"/>
      <c r="N117" s="80"/>
      <c r="O117" s="80"/>
      <c r="P117" s="80"/>
      <c r="Q117" s="80"/>
      <c r="R117" s="80"/>
      <c r="S117" s="80"/>
      <c r="T117" s="81"/>
      <c r="AT117" s="18" t="s">
        <v>151</v>
      </c>
      <c r="AU117" s="18" t="s">
        <v>81</v>
      </c>
    </row>
    <row r="118" s="12" customFormat="1">
      <c r="B118" s="231"/>
      <c r="C118" s="232"/>
      <c r="D118" s="228" t="s">
        <v>153</v>
      </c>
      <c r="E118" s="233" t="s">
        <v>19</v>
      </c>
      <c r="F118" s="234" t="s">
        <v>167</v>
      </c>
      <c r="G118" s="232"/>
      <c r="H118" s="233" t="s">
        <v>19</v>
      </c>
      <c r="I118" s="235"/>
      <c r="J118" s="232"/>
      <c r="K118" s="232"/>
      <c r="L118" s="236"/>
      <c r="M118" s="237"/>
      <c r="N118" s="238"/>
      <c r="O118" s="238"/>
      <c r="P118" s="238"/>
      <c r="Q118" s="238"/>
      <c r="R118" s="238"/>
      <c r="S118" s="238"/>
      <c r="T118" s="239"/>
      <c r="AT118" s="240" t="s">
        <v>153</v>
      </c>
      <c r="AU118" s="240" t="s">
        <v>81</v>
      </c>
      <c r="AV118" s="12" t="s">
        <v>79</v>
      </c>
      <c r="AW118" s="12" t="s">
        <v>33</v>
      </c>
      <c r="AX118" s="12" t="s">
        <v>72</v>
      </c>
      <c r="AY118" s="240" t="s">
        <v>142</v>
      </c>
    </row>
    <row r="119" s="13" customFormat="1">
      <c r="B119" s="241"/>
      <c r="C119" s="242"/>
      <c r="D119" s="228" t="s">
        <v>153</v>
      </c>
      <c r="E119" s="243" t="s">
        <v>19</v>
      </c>
      <c r="F119" s="244" t="s">
        <v>168</v>
      </c>
      <c r="G119" s="242"/>
      <c r="H119" s="245">
        <v>34</v>
      </c>
      <c r="I119" s="246"/>
      <c r="J119" s="242"/>
      <c r="K119" s="242"/>
      <c r="L119" s="247"/>
      <c r="M119" s="248"/>
      <c r="N119" s="249"/>
      <c r="O119" s="249"/>
      <c r="P119" s="249"/>
      <c r="Q119" s="249"/>
      <c r="R119" s="249"/>
      <c r="S119" s="249"/>
      <c r="T119" s="250"/>
      <c r="AT119" s="251" t="s">
        <v>153</v>
      </c>
      <c r="AU119" s="251" t="s">
        <v>81</v>
      </c>
      <c r="AV119" s="13" t="s">
        <v>81</v>
      </c>
      <c r="AW119" s="13" t="s">
        <v>33</v>
      </c>
      <c r="AX119" s="13" t="s">
        <v>79</v>
      </c>
      <c r="AY119" s="251" t="s">
        <v>142</v>
      </c>
    </row>
    <row r="120" s="1" customFormat="1" ht="30.6" customHeight="1">
      <c r="B120" s="39"/>
      <c r="C120" s="216" t="s">
        <v>149</v>
      </c>
      <c r="D120" s="216" t="s">
        <v>144</v>
      </c>
      <c r="E120" s="217" t="s">
        <v>169</v>
      </c>
      <c r="F120" s="218" t="s">
        <v>170</v>
      </c>
      <c r="G120" s="219" t="s">
        <v>147</v>
      </c>
      <c r="H120" s="220">
        <v>11</v>
      </c>
      <c r="I120" s="221"/>
      <c r="J120" s="222">
        <f>ROUND(I120*H120,2)</f>
        <v>0</v>
      </c>
      <c r="K120" s="218" t="s">
        <v>148</v>
      </c>
      <c r="L120" s="44"/>
      <c r="M120" s="223" t="s">
        <v>19</v>
      </c>
      <c r="N120" s="224" t="s">
        <v>43</v>
      </c>
      <c r="O120" s="80"/>
      <c r="P120" s="225">
        <f>O120*H120</f>
        <v>0</v>
      </c>
      <c r="Q120" s="225">
        <v>0</v>
      </c>
      <c r="R120" s="225">
        <f>Q120*H120</f>
        <v>0</v>
      </c>
      <c r="S120" s="225">
        <v>0.23499999999999999</v>
      </c>
      <c r="T120" s="226">
        <f>S120*H120</f>
        <v>2.585</v>
      </c>
      <c r="AR120" s="18" t="s">
        <v>149</v>
      </c>
      <c r="AT120" s="18" t="s">
        <v>144</v>
      </c>
      <c r="AU120" s="18" t="s">
        <v>81</v>
      </c>
      <c r="AY120" s="18" t="s">
        <v>142</v>
      </c>
      <c r="BE120" s="227">
        <f>IF(N120="základní",J120,0)</f>
        <v>0</v>
      </c>
      <c r="BF120" s="227">
        <f>IF(N120="snížená",J120,0)</f>
        <v>0</v>
      </c>
      <c r="BG120" s="227">
        <f>IF(N120="zákl. přenesená",J120,0)</f>
        <v>0</v>
      </c>
      <c r="BH120" s="227">
        <f>IF(N120="sníž. přenesená",J120,0)</f>
        <v>0</v>
      </c>
      <c r="BI120" s="227">
        <f>IF(N120="nulová",J120,0)</f>
        <v>0</v>
      </c>
      <c r="BJ120" s="18" t="s">
        <v>79</v>
      </c>
      <c r="BK120" s="227">
        <f>ROUND(I120*H120,2)</f>
        <v>0</v>
      </c>
      <c r="BL120" s="18" t="s">
        <v>149</v>
      </c>
      <c r="BM120" s="18" t="s">
        <v>171</v>
      </c>
    </row>
    <row r="121" s="1" customFormat="1">
      <c r="B121" s="39"/>
      <c r="C121" s="40"/>
      <c r="D121" s="228" t="s">
        <v>151</v>
      </c>
      <c r="E121" s="40"/>
      <c r="F121" s="229" t="s">
        <v>166</v>
      </c>
      <c r="G121" s="40"/>
      <c r="H121" s="40"/>
      <c r="I121" s="143"/>
      <c r="J121" s="40"/>
      <c r="K121" s="40"/>
      <c r="L121" s="44"/>
      <c r="M121" s="230"/>
      <c r="N121" s="80"/>
      <c r="O121" s="80"/>
      <c r="P121" s="80"/>
      <c r="Q121" s="80"/>
      <c r="R121" s="80"/>
      <c r="S121" s="80"/>
      <c r="T121" s="81"/>
      <c r="AT121" s="18" t="s">
        <v>151</v>
      </c>
      <c r="AU121" s="18" t="s">
        <v>81</v>
      </c>
    </row>
    <row r="122" s="12" customFormat="1">
      <c r="B122" s="231"/>
      <c r="C122" s="232"/>
      <c r="D122" s="228" t="s">
        <v>153</v>
      </c>
      <c r="E122" s="233" t="s">
        <v>19</v>
      </c>
      <c r="F122" s="234" t="s">
        <v>167</v>
      </c>
      <c r="G122" s="232"/>
      <c r="H122" s="233" t="s">
        <v>19</v>
      </c>
      <c r="I122" s="235"/>
      <c r="J122" s="232"/>
      <c r="K122" s="232"/>
      <c r="L122" s="236"/>
      <c r="M122" s="237"/>
      <c r="N122" s="238"/>
      <c r="O122" s="238"/>
      <c r="P122" s="238"/>
      <c r="Q122" s="238"/>
      <c r="R122" s="238"/>
      <c r="S122" s="238"/>
      <c r="T122" s="239"/>
      <c r="AT122" s="240" t="s">
        <v>153</v>
      </c>
      <c r="AU122" s="240" t="s">
        <v>81</v>
      </c>
      <c r="AV122" s="12" t="s">
        <v>79</v>
      </c>
      <c r="AW122" s="12" t="s">
        <v>33</v>
      </c>
      <c r="AX122" s="12" t="s">
        <v>72</v>
      </c>
      <c r="AY122" s="240" t="s">
        <v>142</v>
      </c>
    </row>
    <row r="123" s="13" customFormat="1">
      <c r="B123" s="241"/>
      <c r="C123" s="242"/>
      <c r="D123" s="228" t="s">
        <v>153</v>
      </c>
      <c r="E123" s="243" t="s">
        <v>19</v>
      </c>
      <c r="F123" s="244" t="s">
        <v>172</v>
      </c>
      <c r="G123" s="242"/>
      <c r="H123" s="245">
        <v>11</v>
      </c>
      <c r="I123" s="246"/>
      <c r="J123" s="242"/>
      <c r="K123" s="242"/>
      <c r="L123" s="247"/>
      <c r="M123" s="248"/>
      <c r="N123" s="249"/>
      <c r="O123" s="249"/>
      <c r="P123" s="249"/>
      <c r="Q123" s="249"/>
      <c r="R123" s="249"/>
      <c r="S123" s="249"/>
      <c r="T123" s="250"/>
      <c r="AT123" s="251" t="s">
        <v>153</v>
      </c>
      <c r="AU123" s="251" t="s">
        <v>81</v>
      </c>
      <c r="AV123" s="13" t="s">
        <v>81</v>
      </c>
      <c r="AW123" s="13" t="s">
        <v>33</v>
      </c>
      <c r="AX123" s="13" t="s">
        <v>79</v>
      </c>
      <c r="AY123" s="251" t="s">
        <v>142</v>
      </c>
    </row>
    <row r="124" s="1" customFormat="1" ht="30.6" customHeight="1">
      <c r="B124" s="39"/>
      <c r="C124" s="216" t="s">
        <v>173</v>
      </c>
      <c r="D124" s="216" t="s">
        <v>144</v>
      </c>
      <c r="E124" s="217" t="s">
        <v>174</v>
      </c>
      <c r="F124" s="218" t="s">
        <v>175</v>
      </c>
      <c r="G124" s="219" t="s">
        <v>147</v>
      </c>
      <c r="H124" s="220">
        <v>8</v>
      </c>
      <c r="I124" s="221"/>
      <c r="J124" s="222">
        <f>ROUND(I124*H124,2)</f>
        <v>0</v>
      </c>
      <c r="K124" s="218" t="s">
        <v>148</v>
      </c>
      <c r="L124" s="44"/>
      <c r="M124" s="223" t="s">
        <v>19</v>
      </c>
      <c r="N124" s="224" t="s">
        <v>43</v>
      </c>
      <c r="O124" s="80"/>
      <c r="P124" s="225">
        <f>O124*H124</f>
        <v>0</v>
      </c>
      <c r="Q124" s="225">
        <v>0</v>
      </c>
      <c r="R124" s="225">
        <f>Q124*H124</f>
        <v>0</v>
      </c>
      <c r="S124" s="225">
        <v>0.26000000000000001</v>
      </c>
      <c r="T124" s="226">
        <f>S124*H124</f>
        <v>2.0800000000000001</v>
      </c>
      <c r="AR124" s="18" t="s">
        <v>149</v>
      </c>
      <c r="AT124" s="18" t="s">
        <v>144</v>
      </c>
      <c r="AU124" s="18" t="s">
        <v>81</v>
      </c>
      <c r="AY124" s="18" t="s">
        <v>142</v>
      </c>
      <c r="BE124" s="227">
        <f>IF(N124="základní",J124,0)</f>
        <v>0</v>
      </c>
      <c r="BF124" s="227">
        <f>IF(N124="snížená",J124,0)</f>
        <v>0</v>
      </c>
      <c r="BG124" s="227">
        <f>IF(N124="zákl. přenesená",J124,0)</f>
        <v>0</v>
      </c>
      <c r="BH124" s="227">
        <f>IF(N124="sníž. přenesená",J124,0)</f>
        <v>0</v>
      </c>
      <c r="BI124" s="227">
        <f>IF(N124="nulová",J124,0)</f>
        <v>0</v>
      </c>
      <c r="BJ124" s="18" t="s">
        <v>79</v>
      </c>
      <c r="BK124" s="227">
        <f>ROUND(I124*H124,2)</f>
        <v>0</v>
      </c>
      <c r="BL124" s="18" t="s">
        <v>149</v>
      </c>
      <c r="BM124" s="18" t="s">
        <v>176</v>
      </c>
    </row>
    <row r="125" s="1" customFormat="1">
      <c r="B125" s="39"/>
      <c r="C125" s="40"/>
      <c r="D125" s="228" t="s">
        <v>151</v>
      </c>
      <c r="E125" s="40"/>
      <c r="F125" s="229" t="s">
        <v>166</v>
      </c>
      <c r="G125" s="40"/>
      <c r="H125" s="40"/>
      <c r="I125" s="143"/>
      <c r="J125" s="40"/>
      <c r="K125" s="40"/>
      <c r="L125" s="44"/>
      <c r="M125" s="230"/>
      <c r="N125" s="80"/>
      <c r="O125" s="80"/>
      <c r="P125" s="80"/>
      <c r="Q125" s="80"/>
      <c r="R125" s="80"/>
      <c r="S125" s="80"/>
      <c r="T125" s="81"/>
      <c r="AT125" s="18" t="s">
        <v>151</v>
      </c>
      <c r="AU125" s="18" t="s">
        <v>81</v>
      </c>
    </row>
    <row r="126" s="12" customFormat="1">
      <c r="B126" s="231"/>
      <c r="C126" s="232"/>
      <c r="D126" s="228" t="s">
        <v>153</v>
      </c>
      <c r="E126" s="233" t="s">
        <v>19</v>
      </c>
      <c r="F126" s="234" t="s">
        <v>167</v>
      </c>
      <c r="G126" s="232"/>
      <c r="H126" s="233" t="s">
        <v>19</v>
      </c>
      <c r="I126" s="235"/>
      <c r="J126" s="232"/>
      <c r="K126" s="232"/>
      <c r="L126" s="236"/>
      <c r="M126" s="237"/>
      <c r="N126" s="238"/>
      <c r="O126" s="238"/>
      <c r="P126" s="238"/>
      <c r="Q126" s="238"/>
      <c r="R126" s="238"/>
      <c r="S126" s="238"/>
      <c r="T126" s="239"/>
      <c r="AT126" s="240" t="s">
        <v>153</v>
      </c>
      <c r="AU126" s="240" t="s">
        <v>81</v>
      </c>
      <c r="AV126" s="12" t="s">
        <v>79</v>
      </c>
      <c r="AW126" s="12" t="s">
        <v>33</v>
      </c>
      <c r="AX126" s="12" t="s">
        <v>72</v>
      </c>
      <c r="AY126" s="240" t="s">
        <v>142</v>
      </c>
    </row>
    <row r="127" s="13" customFormat="1">
      <c r="B127" s="241"/>
      <c r="C127" s="242"/>
      <c r="D127" s="228" t="s">
        <v>153</v>
      </c>
      <c r="E127" s="243" t="s">
        <v>19</v>
      </c>
      <c r="F127" s="244" t="s">
        <v>177</v>
      </c>
      <c r="G127" s="242"/>
      <c r="H127" s="245">
        <v>8</v>
      </c>
      <c r="I127" s="246"/>
      <c r="J127" s="242"/>
      <c r="K127" s="242"/>
      <c r="L127" s="247"/>
      <c r="M127" s="248"/>
      <c r="N127" s="249"/>
      <c r="O127" s="249"/>
      <c r="P127" s="249"/>
      <c r="Q127" s="249"/>
      <c r="R127" s="249"/>
      <c r="S127" s="249"/>
      <c r="T127" s="250"/>
      <c r="AT127" s="251" t="s">
        <v>153</v>
      </c>
      <c r="AU127" s="251" t="s">
        <v>81</v>
      </c>
      <c r="AV127" s="13" t="s">
        <v>81</v>
      </c>
      <c r="AW127" s="13" t="s">
        <v>33</v>
      </c>
      <c r="AX127" s="13" t="s">
        <v>79</v>
      </c>
      <c r="AY127" s="251" t="s">
        <v>142</v>
      </c>
    </row>
    <row r="128" s="1" customFormat="1" ht="30.6" customHeight="1">
      <c r="B128" s="39"/>
      <c r="C128" s="216" t="s">
        <v>178</v>
      </c>
      <c r="D128" s="216" t="s">
        <v>144</v>
      </c>
      <c r="E128" s="217" t="s">
        <v>179</v>
      </c>
      <c r="F128" s="218" t="s">
        <v>180</v>
      </c>
      <c r="G128" s="219" t="s">
        <v>147</v>
      </c>
      <c r="H128" s="220">
        <v>85</v>
      </c>
      <c r="I128" s="221"/>
      <c r="J128" s="222">
        <f>ROUND(I128*H128,2)</f>
        <v>0</v>
      </c>
      <c r="K128" s="218" t="s">
        <v>148</v>
      </c>
      <c r="L128" s="44"/>
      <c r="M128" s="223" t="s">
        <v>19</v>
      </c>
      <c r="N128" s="224" t="s">
        <v>43</v>
      </c>
      <c r="O128" s="80"/>
      <c r="P128" s="225">
        <f>O128*H128</f>
        <v>0</v>
      </c>
      <c r="Q128" s="225">
        <v>0</v>
      </c>
      <c r="R128" s="225">
        <f>Q128*H128</f>
        <v>0</v>
      </c>
      <c r="S128" s="225">
        <v>0.29999999999999999</v>
      </c>
      <c r="T128" s="226">
        <f>S128*H128</f>
        <v>25.5</v>
      </c>
      <c r="AR128" s="18" t="s">
        <v>149</v>
      </c>
      <c r="AT128" s="18" t="s">
        <v>144</v>
      </c>
      <c r="AU128" s="18" t="s">
        <v>81</v>
      </c>
      <c r="AY128" s="18" t="s">
        <v>142</v>
      </c>
      <c r="BE128" s="227">
        <f>IF(N128="základní",J128,0)</f>
        <v>0</v>
      </c>
      <c r="BF128" s="227">
        <f>IF(N128="snížená",J128,0)</f>
        <v>0</v>
      </c>
      <c r="BG128" s="227">
        <f>IF(N128="zákl. přenesená",J128,0)</f>
        <v>0</v>
      </c>
      <c r="BH128" s="227">
        <f>IF(N128="sníž. přenesená",J128,0)</f>
        <v>0</v>
      </c>
      <c r="BI128" s="227">
        <f>IF(N128="nulová",J128,0)</f>
        <v>0</v>
      </c>
      <c r="BJ128" s="18" t="s">
        <v>79</v>
      </c>
      <c r="BK128" s="227">
        <f>ROUND(I128*H128,2)</f>
        <v>0</v>
      </c>
      <c r="BL128" s="18" t="s">
        <v>149</v>
      </c>
      <c r="BM128" s="18" t="s">
        <v>181</v>
      </c>
    </row>
    <row r="129" s="1" customFormat="1">
      <c r="B129" s="39"/>
      <c r="C129" s="40"/>
      <c r="D129" s="228" t="s">
        <v>151</v>
      </c>
      <c r="E129" s="40"/>
      <c r="F129" s="229" t="s">
        <v>182</v>
      </c>
      <c r="G129" s="40"/>
      <c r="H129" s="40"/>
      <c r="I129" s="143"/>
      <c r="J129" s="40"/>
      <c r="K129" s="40"/>
      <c r="L129" s="44"/>
      <c r="M129" s="230"/>
      <c r="N129" s="80"/>
      <c r="O129" s="80"/>
      <c r="P129" s="80"/>
      <c r="Q129" s="80"/>
      <c r="R129" s="80"/>
      <c r="S129" s="80"/>
      <c r="T129" s="81"/>
      <c r="AT129" s="18" t="s">
        <v>151</v>
      </c>
      <c r="AU129" s="18" t="s">
        <v>81</v>
      </c>
    </row>
    <row r="130" s="12" customFormat="1">
      <c r="B130" s="231"/>
      <c r="C130" s="232"/>
      <c r="D130" s="228" t="s">
        <v>153</v>
      </c>
      <c r="E130" s="233" t="s">
        <v>19</v>
      </c>
      <c r="F130" s="234" t="s">
        <v>167</v>
      </c>
      <c r="G130" s="232"/>
      <c r="H130" s="233" t="s">
        <v>19</v>
      </c>
      <c r="I130" s="235"/>
      <c r="J130" s="232"/>
      <c r="K130" s="232"/>
      <c r="L130" s="236"/>
      <c r="M130" s="237"/>
      <c r="N130" s="238"/>
      <c r="O130" s="238"/>
      <c r="P130" s="238"/>
      <c r="Q130" s="238"/>
      <c r="R130" s="238"/>
      <c r="S130" s="238"/>
      <c r="T130" s="239"/>
      <c r="AT130" s="240" t="s">
        <v>153</v>
      </c>
      <c r="AU130" s="240" t="s">
        <v>81</v>
      </c>
      <c r="AV130" s="12" t="s">
        <v>79</v>
      </c>
      <c r="AW130" s="12" t="s">
        <v>33</v>
      </c>
      <c r="AX130" s="12" t="s">
        <v>72</v>
      </c>
      <c r="AY130" s="240" t="s">
        <v>142</v>
      </c>
    </row>
    <row r="131" s="13" customFormat="1">
      <c r="B131" s="241"/>
      <c r="C131" s="242"/>
      <c r="D131" s="228" t="s">
        <v>153</v>
      </c>
      <c r="E131" s="243" t="s">
        <v>19</v>
      </c>
      <c r="F131" s="244" t="s">
        <v>183</v>
      </c>
      <c r="G131" s="242"/>
      <c r="H131" s="245">
        <v>85</v>
      </c>
      <c r="I131" s="246"/>
      <c r="J131" s="242"/>
      <c r="K131" s="242"/>
      <c r="L131" s="247"/>
      <c r="M131" s="248"/>
      <c r="N131" s="249"/>
      <c r="O131" s="249"/>
      <c r="P131" s="249"/>
      <c r="Q131" s="249"/>
      <c r="R131" s="249"/>
      <c r="S131" s="249"/>
      <c r="T131" s="250"/>
      <c r="AT131" s="251" t="s">
        <v>153</v>
      </c>
      <c r="AU131" s="251" t="s">
        <v>81</v>
      </c>
      <c r="AV131" s="13" t="s">
        <v>81</v>
      </c>
      <c r="AW131" s="13" t="s">
        <v>33</v>
      </c>
      <c r="AX131" s="13" t="s">
        <v>79</v>
      </c>
      <c r="AY131" s="251" t="s">
        <v>142</v>
      </c>
    </row>
    <row r="132" s="1" customFormat="1" ht="30.6" customHeight="1">
      <c r="B132" s="39"/>
      <c r="C132" s="216" t="s">
        <v>184</v>
      </c>
      <c r="D132" s="216" t="s">
        <v>144</v>
      </c>
      <c r="E132" s="217" t="s">
        <v>185</v>
      </c>
      <c r="F132" s="218" t="s">
        <v>186</v>
      </c>
      <c r="G132" s="219" t="s">
        <v>147</v>
      </c>
      <c r="H132" s="220">
        <v>8</v>
      </c>
      <c r="I132" s="221"/>
      <c r="J132" s="222">
        <f>ROUND(I132*H132,2)</f>
        <v>0</v>
      </c>
      <c r="K132" s="218" t="s">
        <v>148</v>
      </c>
      <c r="L132" s="44"/>
      <c r="M132" s="223" t="s">
        <v>19</v>
      </c>
      <c r="N132" s="224" t="s">
        <v>43</v>
      </c>
      <c r="O132" s="80"/>
      <c r="P132" s="225">
        <f>O132*H132</f>
        <v>0</v>
      </c>
      <c r="Q132" s="225">
        <v>0</v>
      </c>
      <c r="R132" s="225">
        <f>Q132*H132</f>
        <v>0</v>
      </c>
      <c r="S132" s="225">
        <v>0.5</v>
      </c>
      <c r="T132" s="226">
        <f>S132*H132</f>
        <v>4</v>
      </c>
      <c r="AR132" s="18" t="s">
        <v>149</v>
      </c>
      <c r="AT132" s="18" t="s">
        <v>144</v>
      </c>
      <c r="AU132" s="18" t="s">
        <v>81</v>
      </c>
      <c r="AY132" s="18" t="s">
        <v>142</v>
      </c>
      <c r="BE132" s="227">
        <f>IF(N132="základní",J132,0)</f>
        <v>0</v>
      </c>
      <c r="BF132" s="227">
        <f>IF(N132="snížená",J132,0)</f>
        <v>0</v>
      </c>
      <c r="BG132" s="227">
        <f>IF(N132="zákl. přenesená",J132,0)</f>
        <v>0</v>
      </c>
      <c r="BH132" s="227">
        <f>IF(N132="sníž. přenesená",J132,0)</f>
        <v>0</v>
      </c>
      <c r="BI132" s="227">
        <f>IF(N132="nulová",J132,0)</f>
        <v>0</v>
      </c>
      <c r="BJ132" s="18" t="s">
        <v>79</v>
      </c>
      <c r="BK132" s="227">
        <f>ROUND(I132*H132,2)</f>
        <v>0</v>
      </c>
      <c r="BL132" s="18" t="s">
        <v>149</v>
      </c>
      <c r="BM132" s="18" t="s">
        <v>187</v>
      </c>
    </row>
    <row r="133" s="1" customFormat="1">
      <c r="B133" s="39"/>
      <c r="C133" s="40"/>
      <c r="D133" s="228" t="s">
        <v>151</v>
      </c>
      <c r="E133" s="40"/>
      <c r="F133" s="229" t="s">
        <v>182</v>
      </c>
      <c r="G133" s="40"/>
      <c r="H133" s="40"/>
      <c r="I133" s="143"/>
      <c r="J133" s="40"/>
      <c r="K133" s="40"/>
      <c r="L133" s="44"/>
      <c r="M133" s="230"/>
      <c r="N133" s="80"/>
      <c r="O133" s="80"/>
      <c r="P133" s="80"/>
      <c r="Q133" s="80"/>
      <c r="R133" s="80"/>
      <c r="S133" s="80"/>
      <c r="T133" s="81"/>
      <c r="AT133" s="18" t="s">
        <v>151</v>
      </c>
      <c r="AU133" s="18" t="s">
        <v>81</v>
      </c>
    </row>
    <row r="134" s="12" customFormat="1">
      <c r="B134" s="231"/>
      <c r="C134" s="232"/>
      <c r="D134" s="228" t="s">
        <v>153</v>
      </c>
      <c r="E134" s="233" t="s">
        <v>19</v>
      </c>
      <c r="F134" s="234" t="s">
        <v>167</v>
      </c>
      <c r="G134" s="232"/>
      <c r="H134" s="233" t="s">
        <v>19</v>
      </c>
      <c r="I134" s="235"/>
      <c r="J134" s="232"/>
      <c r="K134" s="232"/>
      <c r="L134" s="236"/>
      <c r="M134" s="237"/>
      <c r="N134" s="238"/>
      <c r="O134" s="238"/>
      <c r="P134" s="238"/>
      <c r="Q134" s="238"/>
      <c r="R134" s="238"/>
      <c r="S134" s="238"/>
      <c r="T134" s="239"/>
      <c r="AT134" s="240" t="s">
        <v>153</v>
      </c>
      <c r="AU134" s="240" t="s">
        <v>81</v>
      </c>
      <c r="AV134" s="12" t="s">
        <v>79</v>
      </c>
      <c r="AW134" s="12" t="s">
        <v>33</v>
      </c>
      <c r="AX134" s="12" t="s">
        <v>72</v>
      </c>
      <c r="AY134" s="240" t="s">
        <v>142</v>
      </c>
    </row>
    <row r="135" s="13" customFormat="1">
      <c r="B135" s="241"/>
      <c r="C135" s="242"/>
      <c r="D135" s="228" t="s">
        <v>153</v>
      </c>
      <c r="E135" s="243" t="s">
        <v>19</v>
      </c>
      <c r="F135" s="244" t="s">
        <v>177</v>
      </c>
      <c r="G135" s="242"/>
      <c r="H135" s="245">
        <v>8</v>
      </c>
      <c r="I135" s="246"/>
      <c r="J135" s="242"/>
      <c r="K135" s="242"/>
      <c r="L135" s="247"/>
      <c r="M135" s="248"/>
      <c r="N135" s="249"/>
      <c r="O135" s="249"/>
      <c r="P135" s="249"/>
      <c r="Q135" s="249"/>
      <c r="R135" s="249"/>
      <c r="S135" s="249"/>
      <c r="T135" s="250"/>
      <c r="AT135" s="251" t="s">
        <v>153</v>
      </c>
      <c r="AU135" s="251" t="s">
        <v>81</v>
      </c>
      <c r="AV135" s="13" t="s">
        <v>81</v>
      </c>
      <c r="AW135" s="13" t="s">
        <v>33</v>
      </c>
      <c r="AX135" s="13" t="s">
        <v>79</v>
      </c>
      <c r="AY135" s="251" t="s">
        <v>142</v>
      </c>
    </row>
    <row r="136" s="1" customFormat="1" ht="30.6" customHeight="1">
      <c r="B136" s="39"/>
      <c r="C136" s="216" t="s">
        <v>188</v>
      </c>
      <c r="D136" s="216" t="s">
        <v>144</v>
      </c>
      <c r="E136" s="217" t="s">
        <v>189</v>
      </c>
      <c r="F136" s="218" t="s">
        <v>190</v>
      </c>
      <c r="G136" s="219" t="s">
        <v>147</v>
      </c>
      <c r="H136" s="220">
        <v>40</v>
      </c>
      <c r="I136" s="221"/>
      <c r="J136" s="222">
        <f>ROUND(I136*H136,2)</f>
        <v>0</v>
      </c>
      <c r="K136" s="218" t="s">
        <v>148</v>
      </c>
      <c r="L136" s="44"/>
      <c r="M136" s="223" t="s">
        <v>19</v>
      </c>
      <c r="N136" s="224" t="s">
        <v>43</v>
      </c>
      <c r="O136" s="80"/>
      <c r="P136" s="225">
        <f>O136*H136</f>
        <v>0</v>
      </c>
      <c r="Q136" s="225">
        <v>0</v>
      </c>
      <c r="R136" s="225">
        <f>Q136*H136</f>
        <v>0</v>
      </c>
      <c r="S136" s="225">
        <v>0.28999999999999998</v>
      </c>
      <c r="T136" s="226">
        <f>S136*H136</f>
        <v>11.6</v>
      </c>
      <c r="AR136" s="18" t="s">
        <v>149</v>
      </c>
      <c r="AT136" s="18" t="s">
        <v>144</v>
      </c>
      <c r="AU136" s="18" t="s">
        <v>81</v>
      </c>
      <c r="AY136" s="18" t="s">
        <v>142</v>
      </c>
      <c r="BE136" s="227">
        <f>IF(N136="základní",J136,0)</f>
        <v>0</v>
      </c>
      <c r="BF136" s="227">
        <f>IF(N136="snížená",J136,0)</f>
        <v>0</v>
      </c>
      <c r="BG136" s="227">
        <f>IF(N136="zákl. přenesená",J136,0)</f>
        <v>0</v>
      </c>
      <c r="BH136" s="227">
        <f>IF(N136="sníž. přenesená",J136,0)</f>
        <v>0</v>
      </c>
      <c r="BI136" s="227">
        <f>IF(N136="nulová",J136,0)</f>
        <v>0</v>
      </c>
      <c r="BJ136" s="18" t="s">
        <v>79</v>
      </c>
      <c r="BK136" s="227">
        <f>ROUND(I136*H136,2)</f>
        <v>0</v>
      </c>
      <c r="BL136" s="18" t="s">
        <v>149</v>
      </c>
      <c r="BM136" s="18" t="s">
        <v>191</v>
      </c>
    </row>
    <row r="137" s="1" customFormat="1">
      <c r="B137" s="39"/>
      <c r="C137" s="40"/>
      <c r="D137" s="228" t="s">
        <v>151</v>
      </c>
      <c r="E137" s="40"/>
      <c r="F137" s="229" t="s">
        <v>182</v>
      </c>
      <c r="G137" s="40"/>
      <c r="H137" s="40"/>
      <c r="I137" s="143"/>
      <c r="J137" s="40"/>
      <c r="K137" s="40"/>
      <c r="L137" s="44"/>
      <c r="M137" s="230"/>
      <c r="N137" s="80"/>
      <c r="O137" s="80"/>
      <c r="P137" s="80"/>
      <c r="Q137" s="80"/>
      <c r="R137" s="80"/>
      <c r="S137" s="80"/>
      <c r="T137" s="81"/>
      <c r="AT137" s="18" t="s">
        <v>151</v>
      </c>
      <c r="AU137" s="18" t="s">
        <v>81</v>
      </c>
    </row>
    <row r="138" s="12" customFormat="1">
      <c r="B138" s="231"/>
      <c r="C138" s="232"/>
      <c r="D138" s="228" t="s">
        <v>153</v>
      </c>
      <c r="E138" s="233" t="s">
        <v>19</v>
      </c>
      <c r="F138" s="234" t="s">
        <v>167</v>
      </c>
      <c r="G138" s="232"/>
      <c r="H138" s="233" t="s">
        <v>19</v>
      </c>
      <c r="I138" s="235"/>
      <c r="J138" s="232"/>
      <c r="K138" s="232"/>
      <c r="L138" s="236"/>
      <c r="M138" s="237"/>
      <c r="N138" s="238"/>
      <c r="O138" s="238"/>
      <c r="P138" s="238"/>
      <c r="Q138" s="238"/>
      <c r="R138" s="238"/>
      <c r="S138" s="238"/>
      <c r="T138" s="239"/>
      <c r="AT138" s="240" t="s">
        <v>153</v>
      </c>
      <c r="AU138" s="240" t="s">
        <v>81</v>
      </c>
      <c r="AV138" s="12" t="s">
        <v>79</v>
      </c>
      <c r="AW138" s="12" t="s">
        <v>33</v>
      </c>
      <c r="AX138" s="12" t="s">
        <v>72</v>
      </c>
      <c r="AY138" s="240" t="s">
        <v>142</v>
      </c>
    </row>
    <row r="139" s="13" customFormat="1">
      <c r="B139" s="241"/>
      <c r="C139" s="242"/>
      <c r="D139" s="228" t="s">
        <v>153</v>
      </c>
      <c r="E139" s="243" t="s">
        <v>19</v>
      </c>
      <c r="F139" s="244" t="s">
        <v>192</v>
      </c>
      <c r="G139" s="242"/>
      <c r="H139" s="245">
        <v>40</v>
      </c>
      <c r="I139" s="246"/>
      <c r="J139" s="242"/>
      <c r="K139" s="242"/>
      <c r="L139" s="247"/>
      <c r="M139" s="248"/>
      <c r="N139" s="249"/>
      <c r="O139" s="249"/>
      <c r="P139" s="249"/>
      <c r="Q139" s="249"/>
      <c r="R139" s="249"/>
      <c r="S139" s="249"/>
      <c r="T139" s="250"/>
      <c r="AT139" s="251" t="s">
        <v>153</v>
      </c>
      <c r="AU139" s="251" t="s">
        <v>81</v>
      </c>
      <c r="AV139" s="13" t="s">
        <v>81</v>
      </c>
      <c r="AW139" s="13" t="s">
        <v>33</v>
      </c>
      <c r="AX139" s="13" t="s">
        <v>79</v>
      </c>
      <c r="AY139" s="251" t="s">
        <v>142</v>
      </c>
    </row>
    <row r="140" s="1" customFormat="1" ht="30.6" customHeight="1">
      <c r="B140" s="39"/>
      <c r="C140" s="216" t="s">
        <v>193</v>
      </c>
      <c r="D140" s="216" t="s">
        <v>144</v>
      </c>
      <c r="E140" s="217" t="s">
        <v>194</v>
      </c>
      <c r="F140" s="218" t="s">
        <v>195</v>
      </c>
      <c r="G140" s="219" t="s">
        <v>147</v>
      </c>
      <c r="H140" s="220">
        <v>40</v>
      </c>
      <c r="I140" s="221"/>
      <c r="J140" s="222">
        <f>ROUND(I140*H140,2)</f>
        <v>0</v>
      </c>
      <c r="K140" s="218" t="s">
        <v>148</v>
      </c>
      <c r="L140" s="44"/>
      <c r="M140" s="223" t="s">
        <v>19</v>
      </c>
      <c r="N140" s="224" t="s">
        <v>43</v>
      </c>
      <c r="O140" s="80"/>
      <c r="P140" s="225">
        <f>O140*H140</f>
        <v>0</v>
      </c>
      <c r="Q140" s="225">
        <v>0</v>
      </c>
      <c r="R140" s="225">
        <f>Q140*H140</f>
        <v>0</v>
      </c>
      <c r="S140" s="225">
        <v>0.22</v>
      </c>
      <c r="T140" s="226">
        <f>S140*H140</f>
        <v>8.8000000000000007</v>
      </c>
      <c r="AR140" s="18" t="s">
        <v>149</v>
      </c>
      <c r="AT140" s="18" t="s">
        <v>144</v>
      </c>
      <c r="AU140" s="18" t="s">
        <v>81</v>
      </c>
      <c r="AY140" s="18" t="s">
        <v>142</v>
      </c>
      <c r="BE140" s="227">
        <f>IF(N140="základní",J140,0)</f>
        <v>0</v>
      </c>
      <c r="BF140" s="227">
        <f>IF(N140="snížená",J140,0)</f>
        <v>0</v>
      </c>
      <c r="BG140" s="227">
        <f>IF(N140="zákl. přenesená",J140,0)</f>
        <v>0</v>
      </c>
      <c r="BH140" s="227">
        <f>IF(N140="sníž. přenesená",J140,0)</f>
        <v>0</v>
      </c>
      <c r="BI140" s="227">
        <f>IF(N140="nulová",J140,0)</f>
        <v>0</v>
      </c>
      <c r="BJ140" s="18" t="s">
        <v>79</v>
      </c>
      <c r="BK140" s="227">
        <f>ROUND(I140*H140,2)</f>
        <v>0</v>
      </c>
      <c r="BL140" s="18" t="s">
        <v>149</v>
      </c>
      <c r="BM140" s="18" t="s">
        <v>196</v>
      </c>
    </row>
    <row r="141" s="1" customFormat="1">
      <c r="B141" s="39"/>
      <c r="C141" s="40"/>
      <c r="D141" s="228" t="s">
        <v>151</v>
      </c>
      <c r="E141" s="40"/>
      <c r="F141" s="229" t="s">
        <v>182</v>
      </c>
      <c r="G141" s="40"/>
      <c r="H141" s="40"/>
      <c r="I141" s="143"/>
      <c r="J141" s="40"/>
      <c r="K141" s="40"/>
      <c r="L141" s="44"/>
      <c r="M141" s="230"/>
      <c r="N141" s="80"/>
      <c r="O141" s="80"/>
      <c r="P141" s="80"/>
      <c r="Q141" s="80"/>
      <c r="R141" s="80"/>
      <c r="S141" s="80"/>
      <c r="T141" s="81"/>
      <c r="AT141" s="18" t="s">
        <v>151</v>
      </c>
      <c r="AU141" s="18" t="s">
        <v>81</v>
      </c>
    </row>
    <row r="142" s="12" customFormat="1">
      <c r="B142" s="231"/>
      <c r="C142" s="232"/>
      <c r="D142" s="228" t="s">
        <v>153</v>
      </c>
      <c r="E142" s="233" t="s">
        <v>19</v>
      </c>
      <c r="F142" s="234" t="s">
        <v>167</v>
      </c>
      <c r="G142" s="232"/>
      <c r="H142" s="233" t="s">
        <v>19</v>
      </c>
      <c r="I142" s="235"/>
      <c r="J142" s="232"/>
      <c r="K142" s="232"/>
      <c r="L142" s="236"/>
      <c r="M142" s="237"/>
      <c r="N142" s="238"/>
      <c r="O142" s="238"/>
      <c r="P142" s="238"/>
      <c r="Q142" s="238"/>
      <c r="R142" s="238"/>
      <c r="S142" s="238"/>
      <c r="T142" s="239"/>
      <c r="AT142" s="240" t="s">
        <v>153</v>
      </c>
      <c r="AU142" s="240" t="s">
        <v>81</v>
      </c>
      <c r="AV142" s="12" t="s">
        <v>79</v>
      </c>
      <c r="AW142" s="12" t="s">
        <v>33</v>
      </c>
      <c r="AX142" s="12" t="s">
        <v>72</v>
      </c>
      <c r="AY142" s="240" t="s">
        <v>142</v>
      </c>
    </row>
    <row r="143" s="13" customFormat="1">
      <c r="B143" s="241"/>
      <c r="C143" s="242"/>
      <c r="D143" s="228" t="s">
        <v>153</v>
      </c>
      <c r="E143" s="243" t="s">
        <v>19</v>
      </c>
      <c r="F143" s="244" t="s">
        <v>192</v>
      </c>
      <c r="G143" s="242"/>
      <c r="H143" s="245">
        <v>40</v>
      </c>
      <c r="I143" s="246"/>
      <c r="J143" s="242"/>
      <c r="K143" s="242"/>
      <c r="L143" s="247"/>
      <c r="M143" s="248"/>
      <c r="N143" s="249"/>
      <c r="O143" s="249"/>
      <c r="P143" s="249"/>
      <c r="Q143" s="249"/>
      <c r="R143" s="249"/>
      <c r="S143" s="249"/>
      <c r="T143" s="250"/>
      <c r="AT143" s="251" t="s">
        <v>153</v>
      </c>
      <c r="AU143" s="251" t="s">
        <v>81</v>
      </c>
      <c r="AV143" s="13" t="s">
        <v>81</v>
      </c>
      <c r="AW143" s="13" t="s">
        <v>33</v>
      </c>
      <c r="AX143" s="13" t="s">
        <v>79</v>
      </c>
      <c r="AY143" s="251" t="s">
        <v>142</v>
      </c>
    </row>
    <row r="144" s="1" customFormat="1" ht="20.4" customHeight="1">
      <c r="B144" s="39"/>
      <c r="C144" s="216" t="s">
        <v>197</v>
      </c>
      <c r="D144" s="216" t="s">
        <v>144</v>
      </c>
      <c r="E144" s="217" t="s">
        <v>198</v>
      </c>
      <c r="F144" s="218" t="s">
        <v>199</v>
      </c>
      <c r="G144" s="219" t="s">
        <v>147</v>
      </c>
      <c r="H144" s="220">
        <v>45</v>
      </c>
      <c r="I144" s="221"/>
      <c r="J144" s="222">
        <f>ROUND(I144*H144,2)</f>
        <v>0</v>
      </c>
      <c r="K144" s="218" t="s">
        <v>148</v>
      </c>
      <c r="L144" s="44"/>
      <c r="M144" s="223" t="s">
        <v>19</v>
      </c>
      <c r="N144" s="224" t="s">
        <v>43</v>
      </c>
      <c r="O144" s="80"/>
      <c r="P144" s="225">
        <f>O144*H144</f>
        <v>0</v>
      </c>
      <c r="Q144" s="225">
        <v>0</v>
      </c>
      <c r="R144" s="225">
        <f>Q144*H144</f>
        <v>0</v>
      </c>
      <c r="S144" s="225">
        <v>0.625</v>
      </c>
      <c r="T144" s="226">
        <f>S144*H144</f>
        <v>28.125</v>
      </c>
      <c r="AR144" s="18" t="s">
        <v>149</v>
      </c>
      <c r="AT144" s="18" t="s">
        <v>144</v>
      </c>
      <c r="AU144" s="18" t="s">
        <v>81</v>
      </c>
      <c r="AY144" s="18" t="s">
        <v>142</v>
      </c>
      <c r="BE144" s="227">
        <f>IF(N144="základní",J144,0)</f>
        <v>0</v>
      </c>
      <c r="BF144" s="227">
        <f>IF(N144="snížená",J144,0)</f>
        <v>0</v>
      </c>
      <c r="BG144" s="227">
        <f>IF(N144="zákl. přenesená",J144,0)</f>
        <v>0</v>
      </c>
      <c r="BH144" s="227">
        <f>IF(N144="sníž. přenesená",J144,0)</f>
        <v>0</v>
      </c>
      <c r="BI144" s="227">
        <f>IF(N144="nulová",J144,0)</f>
        <v>0</v>
      </c>
      <c r="BJ144" s="18" t="s">
        <v>79</v>
      </c>
      <c r="BK144" s="227">
        <f>ROUND(I144*H144,2)</f>
        <v>0</v>
      </c>
      <c r="BL144" s="18" t="s">
        <v>149</v>
      </c>
      <c r="BM144" s="18" t="s">
        <v>200</v>
      </c>
    </row>
    <row r="145" s="1" customFormat="1">
      <c r="B145" s="39"/>
      <c r="C145" s="40"/>
      <c r="D145" s="228" t="s">
        <v>151</v>
      </c>
      <c r="E145" s="40"/>
      <c r="F145" s="229" t="s">
        <v>201</v>
      </c>
      <c r="G145" s="40"/>
      <c r="H145" s="40"/>
      <c r="I145" s="143"/>
      <c r="J145" s="40"/>
      <c r="K145" s="40"/>
      <c r="L145" s="44"/>
      <c r="M145" s="230"/>
      <c r="N145" s="80"/>
      <c r="O145" s="80"/>
      <c r="P145" s="80"/>
      <c r="Q145" s="80"/>
      <c r="R145" s="80"/>
      <c r="S145" s="80"/>
      <c r="T145" s="81"/>
      <c r="AT145" s="18" t="s">
        <v>151</v>
      </c>
      <c r="AU145" s="18" t="s">
        <v>81</v>
      </c>
    </row>
    <row r="146" s="12" customFormat="1">
      <c r="B146" s="231"/>
      <c r="C146" s="232"/>
      <c r="D146" s="228" t="s">
        <v>153</v>
      </c>
      <c r="E146" s="233" t="s">
        <v>19</v>
      </c>
      <c r="F146" s="234" t="s">
        <v>167</v>
      </c>
      <c r="G146" s="232"/>
      <c r="H146" s="233" t="s">
        <v>19</v>
      </c>
      <c r="I146" s="235"/>
      <c r="J146" s="232"/>
      <c r="K146" s="232"/>
      <c r="L146" s="236"/>
      <c r="M146" s="237"/>
      <c r="N146" s="238"/>
      <c r="O146" s="238"/>
      <c r="P146" s="238"/>
      <c r="Q146" s="238"/>
      <c r="R146" s="238"/>
      <c r="S146" s="238"/>
      <c r="T146" s="239"/>
      <c r="AT146" s="240" t="s">
        <v>153</v>
      </c>
      <c r="AU146" s="240" t="s">
        <v>81</v>
      </c>
      <c r="AV146" s="12" t="s">
        <v>79</v>
      </c>
      <c r="AW146" s="12" t="s">
        <v>33</v>
      </c>
      <c r="AX146" s="12" t="s">
        <v>72</v>
      </c>
      <c r="AY146" s="240" t="s">
        <v>142</v>
      </c>
    </row>
    <row r="147" s="13" customFormat="1">
      <c r="B147" s="241"/>
      <c r="C147" s="242"/>
      <c r="D147" s="228" t="s">
        <v>153</v>
      </c>
      <c r="E147" s="243" t="s">
        <v>19</v>
      </c>
      <c r="F147" s="244" t="s">
        <v>202</v>
      </c>
      <c r="G147" s="242"/>
      <c r="H147" s="245">
        <v>45</v>
      </c>
      <c r="I147" s="246"/>
      <c r="J147" s="242"/>
      <c r="K147" s="242"/>
      <c r="L147" s="247"/>
      <c r="M147" s="248"/>
      <c r="N147" s="249"/>
      <c r="O147" s="249"/>
      <c r="P147" s="249"/>
      <c r="Q147" s="249"/>
      <c r="R147" s="249"/>
      <c r="S147" s="249"/>
      <c r="T147" s="250"/>
      <c r="AT147" s="251" t="s">
        <v>153</v>
      </c>
      <c r="AU147" s="251" t="s">
        <v>81</v>
      </c>
      <c r="AV147" s="13" t="s">
        <v>81</v>
      </c>
      <c r="AW147" s="13" t="s">
        <v>33</v>
      </c>
      <c r="AX147" s="13" t="s">
        <v>79</v>
      </c>
      <c r="AY147" s="251" t="s">
        <v>142</v>
      </c>
    </row>
    <row r="148" s="1" customFormat="1" ht="20.4" customHeight="1">
      <c r="B148" s="39"/>
      <c r="C148" s="216" t="s">
        <v>203</v>
      </c>
      <c r="D148" s="216" t="s">
        <v>144</v>
      </c>
      <c r="E148" s="217" t="s">
        <v>204</v>
      </c>
      <c r="F148" s="218" t="s">
        <v>205</v>
      </c>
      <c r="G148" s="219" t="s">
        <v>206</v>
      </c>
      <c r="H148" s="220">
        <v>15</v>
      </c>
      <c r="I148" s="221"/>
      <c r="J148" s="222">
        <f>ROUND(I148*H148,2)</f>
        <v>0</v>
      </c>
      <c r="K148" s="218" t="s">
        <v>148</v>
      </c>
      <c r="L148" s="44"/>
      <c r="M148" s="223" t="s">
        <v>19</v>
      </c>
      <c r="N148" s="224" t="s">
        <v>43</v>
      </c>
      <c r="O148" s="80"/>
      <c r="P148" s="225">
        <f>O148*H148</f>
        <v>0</v>
      </c>
      <c r="Q148" s="225">
        <v>0</v>
      </c>
      <c r="R148" s="225">
        <f>Q148*H148</f>
        <v>0</v>
      </c>
      <c r="S148" s="225">
        <v>0.23000000000000001</v>
      </c>
      <c r="T148" s="226">
        <f>S148*H148</f>
        <v>3.4500000000000002</v>
      </c>
      <c r="AR148" s="18" t="s">
        <v>149</v>
      </c>
      <c r="AT148" s="18" t="s">
        <v>144</v>
      </c>
      <c r="AU148" s="18" t="s">
        <v>81</v>
      </c>
      <c r="AY148" s="18" t="s">
        <v>142</v>
      </c>
      <c r="BE148" s="227">
        <f>IF(N148="základní",J148,0)</f>
        <v>0</v>
      </c>
      <c r="BF148" s="227">
        <f>IF(N148="snížená",J148,0)</f>
        <v>0</v>
      </c>
      <c r="BG148" s="227">
        <f>IF(N148="zákl. přenesená",J148,0)</f>
        <v>0</v>
      </c>
      <c r="BH148" s="227">
        <f>IF(N148="sníž. přenesená",J148,0)</f>
        <v>0</v>
      </c>
      <c r="BI148" s="227">
        <f>IF(N148="nulová",J148,0)</f>
        <v>0</v>
      </c>
      <c r="BJ148" s="18" t="s">
        <v>79</v>
      </c>
      <c r="BK148" s="227">
        <f>ROUND(I148*H148,2)</f>
        <v>0</v>
      </c>
      <c r="BL148" s="18" t="s">
        <v>149</v>
      </c>
      <c r="BM148" s="18" t="s">
        <v>207</v>
      </c>
    </row>
    <row r="149" s="1" customFormat="1">
      <c r="B149" s="39"/>
      <c r="C149" s="40"/>
      <c r="D149" s="228" t="s">
        <v>151</v>
      </c>
      <c r="E149" s="40"/>
      <c r="F149" s="229" t="s">
        <v>208</v>
      </c>
      <c r="G149" s="40"/>
      <c r="H149" s="40"/>
      <c r="I149" s="143"/>
      <c r="J149" s="40"/>
      <c r="K149" s="40"/>
      <c r="L149" s="44"/>
      <c r="M149" s="230"/>
      <c r="N149" s="80"/>
      <c r="O149" s="80"/>
      <c r="P149" s="80"/>
      <c r="Q149" s="80"/>
      <c r="R149" s="80"/>
      <c r="S149" s="80"/>
      <c r="T149" s="81"/>
      <c r="AT149" s="18" t="s">
        <v>151</v>
      </c>
      <c r="AU149" s="18" t="s">
        <v>81</v>
      </c>
    </row>
    <row r="150" s="12" customFormat="1">
      <c r="B150" s="231"/>
      <c r="C150" s="232"/>
      <c r="D150" s="228" t="s">
        <v>153</v>
      </c>
      <c r="E150" s="233" t="s">
        <v>19</v>
      </c>
      <c r="F150" s="234" t="s">
        <v>167</v>
      </c>
      <c r="G150" s="232"/>
      <c r="H150" s="233" t="s">
        <v>19</v>
      </c>
      <c r="I150" s="235"/>
      <c r="J150" s="232"/>
      <c r="K150" s="232"/>
      <c r="L150" s="236"/>
      <c r="M150" s="237"/>
      <c r="N150" s="238"/>
      <c r="O150" s="238"/>
      <c r="P150" s="238"/>
      <c r="Q150" s="238"/>
      <c r="R150" s="238"/>
      <c r="S150" s="238"/>
      <c r="T150" s="239"/>
      <c r="AT150" s="240" t="s">
        <v>153</v>
      </c>
      <c r="AU150" s="240" t="s">
        <v>81</v>
      </c>
      <c r="AV150" s="12" t="s">
        <v>79</v>
      </c>
      <c r="AW150" s="12" t="s">
        <v>33</v>
      </c>
      <c r="AX150" s="12" t="s">
        <v>72</v>
      </c>
      <c r="AY150" s="240" t="s">
        <v>142</v>
      </c>
    </row>
    <row r="151" s="13" customFormat="1">
      <c r="B151" s="241"/>
      <c r="C151" s="242"/>
      <c r="D151" s="228" t="s">
        <v>153</v>
      </c>
      <c r="E151" s="243" t="s">
        <v>19</v>
      </c>
      <c r="F151" s="244" t="s">
        <v>209</v>
      </c>
      <c r="G151" s="242"/>
      <c r="H151" s="245">
        <v>15</v>
      </c>
      <c r="I151" s="246"/>
      <c r="J151" s="242"/>
      <c r="K151" s="242"/>
      <c r="L151" s="247"/>
      <c r="M151" s="248"/>
      <c r="N151" s="249"/>
      <c r="O151" s="249"/>
      <c r="P151" s="249"/>
      <c r="Q151" s="249"/>
      <c r="R151" s="249"/>
      <c r="S151" s="249"/>
      <c r="T151" s="250"/>
      <c r="AT151" s="251" t="s">
        <v>153</v>
      </c>
      <c r="AU151" s="251" t="s">
        <v>81</v>
      </c>
      <c r="AV151" s="13" t="s">
        <v>81</v>
      </c>
      <c r="AW151" s="13" t="s">
        <v>33</v>
      </c>
      <c r="AX151" s="13" t="s">
        <v>79</v>
      </c>
      <c r="AY151" s="251" t="s">
        <v>142</v>
      </c>
    </row>
    <row r="152" s="1" customFormat="1" ht="20.4" customHeight="1">
      <c r="B152" s="39"/>
      <c r="C152" s="216" t="s">
        <v>210</v>
      </c>
      <c r="D152" s="216" t="s">
        <v>144</v>
      </c>
      <c r="E152" s="217" t="s">
        <v>211</v>
      </c>
      <c r="F152" s="218" t="s">
        <v>212</v>
      </c>
      <c r="G152" s="219" t="s">
        <v>158</v>
      </c>
      <c r="H152" s="220">
        <v>9.7520000000000007</v>
      </c>
      <c r="I152" s="221"/>
      <c r="J152" s="222">
        <f>ROUND(I152*H152,2)</f>
        <v>0</v>
      </c>
      <c r="K152" s="218" t="s">
        <v>148</v>
      </c>
      <c r="L152" s="44"/>
      <c r="M152" s="223" t="s">
        <v>19</v>
      </c>
      <c r="N152" s="224" t="s">
        <v>43</v>
      </c>
      <c r="O152" s="80"/>
      <c r="P152" s="225">
        <f>O152*H152</f>
        <v>0</v>
      </c>
      <c r="Q152" s="225">
        <v>0</v>
      </c>
      <c r="R152" s="225">
        <f>Q152*H152</f>
        <v>0</v>
      </c>
      <c r="S152" s="225">
        <v>0</v>
      </c>
      <c r="T152" s="226">
        <f>S152*H152</f>
        <v>0</v>
      </c>
      <c r="AR152" s="18" t="s">
        <v>149</v>
      </c>
      <c r="AT152" s="18" t="s">
        <v>144</v>
      </c>
      <c r="AU152" s="18" t="s">
        <v>81</v>
      </c>
      <c r="AY152" s="18" t="s">
        <v>142</v>
      </c>
      <c r="BE152" s="227">
        <f>IF(N152="základní",J152,0)</f>
        <v>0</v>
      </c>
      <c r="BF152" s="227">
        <f>IF(N152="snížená",J152,0)</f>
        <v>0</v>
      </c>
      <c r="BG152" s="227">
        <f>IF(N152="zákl. přenesená",J152,0)</f>
        <v>0</v>
      </c>
      <c r="BH152" s="227">
        <f>IF(N152="sníž. přenesená",J152,0)</f>
        <v>0</v>
      </c>
      <c r="BI152" s="227">
        <f>IF(N152="nulová",J152,0)</f>
        <v>0</v>
      </c>
      <c r="BJ152" s="18" t="s">
        <v>79</v>
      </c>
      <c r="BK152" s="227">
        <f>ROUND(I152*H152,2)</f>
        <v>0</v>
      </c>
      <c r="BL152" s="18" t="s">
        <v>149</v>
      </c>
      <c r="BM152" s="18" t="s">
        <v>213</v>
      </c>
    </row>
    <row r="153" s="12" customFormat="1">
      <c r="B153" s="231"/>
      <c r="C153" s="232"/>
      <c r="D153" s="228" t="s">
        <v>153</v>
      </c>
      <c r="E153" s="233" t="s">
        <v>19</v>
      </c>
      <c r="F153" s="234" t="s">
        <v>214</v>
      </c>
      <c r="G153" s="232"/>
      <c r="H153" s="233" t="s">
        <v>19</v>
      </c>
      <c r="I153" s="235"/>
      <c r="J153" s="232"/>
      <c r="K153" s="232"/>
      <c r="L153" s="236"/>
      <c r="M153" s="237"/>
      <c r="N153" s="238"/>
      <c r="O153" s="238"/>
      <c r="P153" s="238"/>
      <c r="Q153" s="238"/>
      <c r="R153" s="238"/>
      <c r="S153" s="238"/>
      <c r="T153" s="239"/>
      <c r="AT153" s="240" t="s">
        <v>153</v>
      </c>
      <c r="AU153" s="240" t="s">
        <v>81</v>
      </c>
      <c r="AV153" s="12" t="s">
        <v>79</v>
      </c>
      <c r="AW153" s="12" t="s">
        <v>33</v>
      </c>
      <c r="AX153" s="12" t="s">
        <v>72</v>
      </c>
      <c r="AY153" s="240" t="s">
        <v>142</v>
      </c>
    </row>
    <row r="154" s="13" customFormat="1">
      <c r="B154" s="241"/>
      <c r="C154" s="242"/>
      <c r="D154" s="228" t="s">
        <v>153</v>
      </c>
      <c r="E154" s="243" t="s">
        <v>19</v>
      </c>
      <c r="F154" s="244" t="s">
        <v>215</v>
      </c>
      <c r="G154" s="242"/>
      <c r="H154" s="245">
        <v>9.7520000000000007</v>
      </c>
      <c r="I154" s="246"/>
      <c r="J154" s="242"/>
      <c r="K154" s="242"/>
      <c r="L154" s="247"/>
      <c r="M154" s="248"/>
      <c r="N154" s="249"/>
      <c r="O154" s="249"/>
      <c r="P154" s="249"/>
      <c r="Q154" s="249"/>
      <c r="R154" s="249"/>
      <c r="S154" s="249"/>
      <c r="T154" s="250"/>
      <c r="AT154" s="251" t="s">
        <v>153</v>
      </c>
      <c r="AU154" s="251" t="s">
        <v>81</v>
      </c>
      <c r="AV154" s="13" t="s">
        <v>81</v>
      </c>
      <c r="AW154" s="13" t="s">
        <v>33</v>
      </c>
      <c r="AX154" s="13" t="s">
        <v>79</v>
      </c>
      <c r="AY154" s="251" t="s">
        <v>142</v>
      </c>
    </row>
    <row r="155" s="1" customFormat="1" ht="20.4" customHeight="1">
      <c r="B155" s="39"/>
      <c r="C155" s="216" t="s">
        <v>216</v>
      </c>
      <c r="D155" s="216" t="s">
        <v>144</v>
      </c>
      <c r="E155" s="217" t="s">
        <v>217</v>
      </c>
      <c r="F155" s="218" t="s">
        <v>218</v>
      </c>
      <c r="G155" s="219" t="s">
        <v>158</v>
      </c>
      <c r="H155" s="220">
        <v>155.05600000000001</v>
      </c>
      <c r="I155" s="221"/>
      <c r="J155" s="222">
        <f>ROUND(I155*H155,2)</f>
        <v>0</v>
      </c>
      <c r="K155" s="218" t="s">
        <v>148</v>
      </c>
      <c r="L155" s="44"/>
      <c r="M155" s="223" t="s">
        <v>19</v>
      </c>
      <c r="N155" s="224" t="s">
        <v>43</v>
      </c>
      <c r="O155" s="80"/>
      <c r="P155" s="225">
        <f>O155*H155</f>
        <v>0</v>
      </c>
      <c r="Q155" s="225">
        <v>0</v>
      </c>
      <c r="R155" s="225">
        <f>Q155*H155</f>
        <v>0</v>
      </c>
      <c r="S155" s="225">
        <v>0</v>
      </c>
      <c r="T155" s="226">
        <f>S155*H155</f>
        <v>0</v>
      </c>
      <c r="AR155" s="18" t="s">
        <v>149</v>
      </c>
      <c r="AT155" s="18" t="s">
        <v>144</v>
      </c>
      <c r="AU155" s="18" t="s">
        <v>81</v>
      </c>
      <c r="AY155" s="18" t="s">
        <v>142</v>
      </c>
      <c r="BE155" s="227">
        <f>IF(N155="základní",J155,0)</f>
        <v>0</v>
      </c>
      <c r="BF155" s="227">
        <f>IF(N155="snížená",J155,0)</f>
        <v>0</v>
      </c>
      <c r="BG155" s="227">
        <f>IF(N155="zákl. přenesená",J155,0)</f>
        <v>0</v>
      </c>
      <c r="BH155" s="227">
        <f>IF(N155="sníž. přenesená",J155,0)</f>
        <v>0</v>
      </c>
      <c r="BI155" s="227">
        <f>IF(N155="nulová",J155,0)</f>
        <v>0</v>
      </c>
      <c r="BJ155" s="18" t="s">
        <v>79</v>
      </c>
      <c r="BK155" s="227">
        <f>ROUND(I155*H155,2)</f>
        <v>0</v>
      </c>
      <c r="BL155" s="18" t="s">
        <v>149</v>
      </c>
      <c r="BM155" s="18" t="s">
        <v>219</v>
      </c>
    </row>
    <row r="156" s="1" customFormat="1">
      <c r="B156" s="39"/>
      <c r="C156" s="40"/>
      <c r="D156" s="228" t="s">
        <v>151</v>
      </c>
      <c r="E156" s="40"/>
      <c r="F156" s="229" t="s">
        <v>220</v>
      </c>
      <c r="G156" s="40"/>
      <c r="H156" s="40"/>
      <c r="I156" s="143"/>
      <c r="J156" s="40"/>
      <c r="K156" s="40"/>
      <c r="L156" s="44"/>
      <c r="M156" s="230"/>
      <c r="N156" s="80"/>
      <c r="O156" s="80"/>
      <c r="P156" s="80"/>
      <c r="Q156" s="80"/>
      <c r="R156" s="80"/>
      <c r="S156" s="80"/>
      <c r="T156" s="81"/>
      <c r="AT156" s="18" t="s">
        <v>151</v>
      </c>
      <c r="AU156" s="18" t="s">
        <v>81</v>
      </c>
    </row>
    <row r="157" s="12" customFormat="1">
      <c r="B157" s="231"/>
      <c r="C157" s="232"/>
      <c r="D157" s="228" t="s">
        <v>153</v>
      </c>
      <c r="E157" s="233" t="s">
        <v>19</v>
      </c>
      <c r="F157" s="234" t="s">
        <v>221</v>
      </c>
      <c r="G157" s="232"/>
      <c r="H157" s="233" t="s">
        <v>19</v>
      </c>
      <c r="I157" s="235"/>
      <c r="J157" s="232"/>
      <c r="K157" s="232"/>
      <c r="L157" s="236"/>
      <c r="M157" s="237"/>
      <c r="N157" s="238"/>
      <c r="O157" s="238"/>
      <c r="P157" s="238"/>
      <c r="Q157" s="238"/>
      <c r="R157" s="238"/>
      <c r="S157" s="238"/>
      <c r="T157" s="239"/>
      <c r="AT157" s="240" t="s">
        <v>153</v>
      </c>
      <c r="AU157" s="240" t="s">
        <v>81</v>
      </c>
      <c r="AV157" s="12" t="s">
        <v>79</v>
      </c>
      <c r="AW157" s="12" t="s">
        <v>33</v>
      </c>
      <c r="AX157" s="12" t="s">
        <v>72</v>
      </c>
      <c r="AY157" s="240" t="s">
        <v>142</v>
      </c>
    </row>
    <row r="158" s="13" customFormat="1">
      <c r="B158" s="241"/>
      <c r="C158" s="242"/>
      <c r="D158" s="228" t="s">
        <v>153</v>
      </c>
      <c r="E158" s="243" t="s">
        <v>19</v>
      </c>
      <c r="F158" s="244" t="s">
        <v>222</v>
      </c>
      <c r="G158" s="242"/>
      <c r="H158" s="245">
        <v>39.780000000000001</v>
      </c>
      <c r="I158" s="246"/>
      <c r="J158" s="242"/>
      <c r="K158" s="242"/>
      <c r="L158" s="247"/>
      <c r="M158" s="248"/>
      <c r="N158" s="249"/>
      <c r="O158" s="249"/>
      <c r="P158" s="249"/>
      <c r="Q158" s="249"/>
      <c r="R158" s="249"/>
      <c r="S158" s="249"/>
      <c r="T158" s="250"/>
      <c r="AT158" s="251" t="s">
        <v>153</v>
      </c>
      <c r="AU158" s="251" t="s">
        <v>81</v>
      </c>
      <c r="AV158" s="13" t="s">
        <v>81</v>
      </c>
      <c r="AW158" s="13" t="s">
        <v>33</v>
      </c>
      <c r="AX158" s="13" t="s">
        <v>72</v>
      </c>
      <c r="AY158" s="251" t="s">
        <v>142</v>
      </c>
    </row>
    <row r="159" s="13" customFormat="1">
      <c r="B159" s="241"/>
      <c r="C159" s="242"/>
      <c r="D159" s="228" t="s">
        <v>153</v>
      </c>
      <c r="E159" s="243" t="s">
        <v>19</v>
      </c>
      <c r="F159" s="244" t="s">
        <v>223</v>
      </c>
      <c r="G159" s="242"/>
      <c r="H159" s="245">
        <v>-11.779999999999999</v>
      </c>
      <c r="I159" s="246"/>
      <c r="J159" s="242"/>
      <c r="K159" s="242"/>
      <c r="L159" s="247"/>
      <c r="M159" s="248"/>
      <c r="N159" s="249"/>
      <c r="O159" s="249"/>
      <c r="P159" s="249"/>
      <c r="Q159" s="249"/>
      <c r="R159" s="249"/>
      <c r="S159" s="249"/>
      <c r="T159" s="250"/>
      <c r="AT159" s="251" t="s">
        <v>153</v>
      </c>
      <c r="AU159" s="251" t="s">
        <v>81</v>
      </c>
      <c r="AV159" s="13" t="s">
        <v>81</v>
      </c>
      <c r="AW159" s="13" t="s">
        <v>33</v>
      </c>
      <c r="AX159" s="13" t="s">
        <v>72</v>
      </c>
      <c r="AY159" s="251" t="s">
        <v>142</v>
      </c>
    </row>
    <row r="160" s="12" customFormat="1">
      <c r="B160" s="231"/>
      <c r="C160" s="232"/>
      <c r="D160" s="228" t="s">
        <v>153</v>
      </c>
      <c r="E160" s="233" t="s">
        <v>19</v>
      </c>
      <c r="F160" s="234" t="s">
        <v>214</v>
      </c>
      <c r="G160" s="232"/>
      <c r="H160" s="233" t="s">
        <v>19</v>
      </c>
      <c r="I160" s="235"/>
      <c r="J160" s="232"/>
      <c r="K160" s="232"/>
      <c r="L160" s="236"/>
      <c r="M160" s="237"/>
      <c r="N160" s="238"/>
      <c r="O160" s="238"/>
      <c r="P160" s="238"/>
      <c r="Q160" s="238"/>
      <c r="R160" s="238"/>
      <c r="S160" s="238"/>
      <c r="T160" s="239"/>
      <c r="AT160" s="240" t="s">
        <v>153</v>
      </c>
      <c r="AU160" s="240" t="s">
        <v>81</v>
      </c>
      <c r="AV160" s="12" t="s">
        <v>79</v>
      </c>
      <c r="AW160" s="12" t="s">
        <v>33</v>
      </c>
      <c r="AX160" s="12" t="s">
        <v>72</v>
      </c>
      <c r="AY160" s="240" t="s">
        <v>142</v>
      </c>
    </row>
    <row r="161" s="13" customFormat="1">
      <c r="B161" s="241"/>
      <c r="C161" s="242"/>
      <c r="D161" s="228" t="s">
        <v>153</v>
      </c>
      <c r="E161" s="243" t="s">
        <v>19</v>
      </c>
      <c r="F161" s="244" t="s">
        <v>224</v>
      </c>
      <c r="G161" s="242"/>
      <c r="H161" s="245">
        <v>122.08799999999999</v>
      </c>
      <c r="I161" s="246"/>
      <c r="J161" s="242"/>
      <c r="K161" s="242"/>
      <c r="L161" s="247"/>
      <c r="M161" s="248"/>
      <c r="N161" s="249"/>
      <c r="O161" s="249"/>
      <c r="P161" s="249"/>
      <c r="Q161" s="249"/>
      <c r="R161" s="249"/>
      <c r="S161" s="249"/>
      <c r="T161" s="250"/>
      <c r="AT161" s="251" t="s">
        <v>153</v>
      </c>
      <c r="AU161" s="251" t="s">
        <v>81</v>
      </c>
      <c r="AV161" s="13" t="s">
        <v>81</v>
      </c>
      <c r="AW161" s="13" t="s">
        <v>33</v>
      </c>
      <c r="AX161" s="13" t="s">
        <v>72</v>
      </c>
      <c r="AY161" s="251" t="s">
        <v>142</v>
      </c>
    </row>
    <row r="162" s="13" customFormat="1">
      <c r="B162" s="241"/>
      <c r="C162" s="242"/>
      <c r="D162" s="228" t="s">
        <v>153</v>
      </c>
      <c r="E162" s="243" t="s">
        <v>19</v>
      </c>
      <c r="F162" s="244" t="s">
        <v>225</v>
      </c>
      <c r="G162" s="242"/>
      <c r="H162" s="245">
        <v>0.128</v>
      </c>
      <c r="I162" s="246"/>
      <c r="J162" s="242"/>
      <c r="K162" s="242"/>
      <c r="L162" s="247"/>
      <c r="M162" s="248"/>
      <c r="N162" s="249"/>
      <c r="O162" s="249"/>
      <c r="P162" s="249"/>
      <c r="Q162" s="249"/>
      <c r="R162" s="249"/>
      <c r="S162" s="249"/>
      <c r="T162" s="250"/>
      <c r="AT162" s="251" t="s">
        <v>153</v>
      </c>
      <c r="AU162" s="251" t="s">
        <v>81</v>
      </c>
      <c r="AV162" s="13" t="s">
        <v>81</v>
      </c>
      <c r="AW162" s="13" t="s">
        <v>33</v>
      </c>
      <c r="AX162" s="13" t="s">
        <v>72</v>
      </c>
      <c r="AY162" s="251" t="s">
        <v>142</v>
      </c>
    </row>
    <row r="163" s="12" customFormat="1">
      <c r="B163" s="231"/>
      <c r="C163" s="232"/>
      <c r="D163" s="228" t="s">
        <v>153</v>
      </c>
      <c r="E163" s="233" t="s">
        <v>19</v>
      </c>
      <c r="F163" s="234" t="s">
        <v>154</v>
      </c>
      <c r="G163" s="232"/>
      <c r="H163" s="233" t="s">
        <v>19</v>
      </c>
      <c r="I163" s="235"/>
      <c r="J163" s="232"/>
      <c r="K163" s="232"/>
      <c r="L163" s="236"/>
      <c r="M163" s="237"/>
      <c r="N163" s="238"/>
      <c r="O163" s="238"/>
      <c r="P163" s="238"/>
      <c r="Q163" s="238"/>
      <c r="R163" s="238"/>
      <c r="S163" s="238"/>
      <c r="T163" s="239"/>
      <c r="AT163" s="240" t="s">
        <v>153</v>
      </c>
      <c r="AU163" s="240" t="s">
        <v>81</v>
      </c>
      <c r="AV163" s="12" t="s">
        <v>79</v>
      </c>
      <c r="AW163" s="12" t="s">
        <v>33</v>
      </c>
      <c r="AX163" s="12" t="s">
        <v>72</v>
      </c>
      <c r="AY163" s="240" t="s">
        <v>142</v>
      </c>
    </row>
    <row r="164" s="13" customFormat="1">
      <c r="B164" s="241"/>
      <c r="C164" s="242"/>
      <c r="D164" s="228" t="s">
        <v>153</v>
      </c>
      <c r="E164" s="243" t="s">
        <v>19</v>
      </c>
      <c r="F164" s="244" t="s">
        <v>226</v>
      </c>
      <c r="G164" s="242"/>
      <c r="H164" s="245">
        <v>4.8399999999999999</v>
      </c>
      <c r="I164" s="246"/>
      <c r="J164" s="242"/>
      <c r="K164" s="242"/>
      <c r="L164" s="247"/>
      <c r="M164" s="248"/>
      <c r="N164" s="249"/>
      <c r="O164" s="249"/>
      <c r="P164" s="249"/>
      <c r="Q164" s="249"/>
      <c r="R164" s="249"/>
      <c r="S164" s="249"/>
      <c r="T164" s="250"/>
      <c r="AT164" s="251" t="s">
        <v>153</v>
      </c>
      <c r="AU164" s="251" t="s">
        <v>81</v>
      </c>
      <c r="AV164" s="13" t="s">
        <v>81</v>
      </c>
      <c r="AW164" s="13" t="s">
        <v>33</v>
      </c>
      <c r="AX164" s="13" t="s">
        <v>72</v>
      </c>
      <c r="AY164" s="251" t="s">
        <v>142</v>
      </c>
    </row>
    <row r="165" s="14" customFormat="1">
      <c r="B165" s="252"/>
      <c r="C165" s="253"/>
      <c r="D165" s="228" t="s">
        <v>153</v>
      </c>
      <c r="E165" s="254" t="s">
        <v>19</v>
      </c>
      <c r="F165" s="255" t="s">
        <v>227</v>
      </c>
      <c r="G165" s="253"/>
      <c r="H165" s="256">
        <v>155.05600000000001</v>
      </c>
      <c r="I165" s="257"/>
      <c r="J165" s="253"/>
      <c r="K165" s="253"/>
      <c r="L165" s="258"/>
      <c r="M165" s="259"/>
      <c r="N165" s="260"/>
      <c r="O165" s="260"/>
      <c r="P165" s="260"/>
      <c r="Q165" s="260"/>
      <c r="R165" s="260"/>
      <c r="S165" s="260"/>
      <c r="T165" s="261"/>
      <c r="AT165" s="262" t="s">
        <v>153</v>
      </c>
      <c r="AU165" s="262" t="s">
        <v>81</v>
      </c>
      <c r="AV165" s="14" t="s">
        <v>149</v>
      </c>
      <c r="AW165" s="14" t="s">
        <v>33</v>
      </c>
      <c r="AX165" s="14" t="s">
        <v>79</v>
      </c>
      <c r="AY165" s="262" t="s">
        <v>142</v>
      </c>
    </row>
    <row r="166" s="1" customFormat="1" ht="20.4" customHeight="1">
      <c r="B166" s="39"/>
      <c r="C166" s="216" t="s">
        <v>228</v>
      </c>
      <c r="D166" s="216" t="s">
        <v>144</v>
      </c>
      <c r="E166" s="217" t="s">
        <v>229</v>
      </c>
      <c r="F166" s="218" t="s">
        <v>230</v>
      </c>
      <c r="G166" s="219" t="s">
        <v>158</v>
      </c>
      <c r="H166" s="220">
        <v>155.05600000000001</v>
      </c>
      <c r="I166" s="221"/>
      <c r="J166" s="222">
        <f>ROUND(I166*H166,2)</f>
        <v>0</v>
      </c>
      <c r="K166" s="218" t="s">
        <v>148</v>
      </c>
      <c r="L166" s="44"/>
      <c r="M166" s="223" t="s">
        <v>19</v>
      </c>
      <c r="N166" s="224" t="s">
        <v>43</v>
      </c>
      <c r="O166" s="80"/>
      <c r="P166" s="225">
        <f>O166*H166</f>
        <v>0</v>
      </c>
      <c r="Q166" s="225">
        <v>0</v>
      </c>
      <c r="R166" s="225">
        <f>Q166*H166</f>
        <v>0</v>
      </c>
      <c r="S166" s="225">
        <v>0</v>
      </c>
      <c r="T166" s="226">
        <f>S166*H166</f>
        <v>0</v>
      </c>
      <c r="AR166" s="18" t="s">
        <v>149</v>
      </c>
      <c r="AT166" s="18" t="s">
        <v>144</v>
      </c>
      <c r="AU166" s="18" t="s">
        <v>81</v>
      </c>
      <c r="AY166" s="18" t="s">
        <v>142</v>
      </c>
      <c r="BE166" s="227">
        <f>IF(N166="základní",J166,0)</f>
        <v>0</v>
      </c>
      <c r="BF166" s="227">
        <f>IF(N166="snížená",J166,0)</f>
        <v>0</v>
      </c>
      <c r="BG166" s="227">
        <f>IF(N166="zákl. přenesená",J166,0)</f>
        <v>0</v>
      </c>
      <c r="BH166" s="227">
        <f>IF(N166="sníž. přenesená",J166,0)</f>
        <v>0</v>
      </c>
      <c r="BI166" s="227">
        <f>IF(N166="nulová",J166,0)</f>
        <v>0</v>
      </c>
      <c r="BJ166" s="18" t="s">
        <v>79</v>
      </c>
      <c r="BK166" s="227">
        <f>ROUND(I166*H166,2)</f>
        <v>0</v>
      </c>
      <c r="BL166" s="18" t="s">
        <v>149</v>
      </c>
      <c r="BM166" s="18" t="s">
        <v>231</v>
      </c>
    </row>
    <row r="167" s="1" customFormat="1">
      <c r="B167" s="39"/>
      <c r="C167" s="40"/>
      <c r="D167" s="228" t="s">
        <v>151</v>
      </c>
      <c r="E167" s="40"/>
      <c r="F167" s="229" t="s">
        <v>220</v>
      </c>
      <c r="G167" s="40"/>
      <c r="H167" s="40"/>
      <c r="I167" s="143"/>
      <c r="J167" s="40"/>
      <c r="K167" s="40"/>
      <c r="L167" s="44"/>
      <c r="M167" s="230"/>
      <c r="N167" s="80"/>
      <c r="O167" s="80"/>
      <c r="P167" s="80"/>
      <c r="Q167" s="80"/>
      <c r="R167" s="80"/>
      <c r="S167" s="80"/>
      <c r="T167" s="81"/>
      <c r="AT167" s="18" t="s">
        <v>151</v>
      </c>
      <c r="AU167" s="18" t="s">
        <v>81</v>
      </c>
    </row>
    <row r="168" s="1" customFormat="1" ht="20.4" customHeight="1">
      <c r="B168" s="39"/>
      <c r="C168" s="216" t="s">
        <v>8</v>
      </c>
      <c r="D168" s="216" t="s">
        <v>144</v>
      </c>
      <c r="E168" s="217" t="s">
        <v>232</v>
      </c>
      <c r="F168" s="218" t="s">
        <v>233</v>
      </c>
      <c r="G168" s="219" t="s">
        <v>158</v>
      </c>
      <c r="H168" s="220">
        <v>16.321999999999999</v>
      </c>
      <c r="I168" s="221"/>
      <c r="J168" s="222">
        <f>ROUND(I168*H168,2)</f>
        <v>0</v>
      </c>
      <c r="K168" s="218" t="s">
        <v>148</v>
      </c>
      <c r="L168" s="44"/>
      <c r="M168" s="223" t="s">
        <v>19</v>
      </c>
      <c r="N168" s="224" t="s">
        <v>43</v>
      </c>
      <c r="O168" s="80"/>
      <c r="P168" s="225">
        <f>O168*H168</f>
        <v>0</v>
      </c>
      <c r="Q168" s="225">
        <v>0</v>
      </c>
      <c r="R168" s="225">
        <f>Q168*H168</f>
        <v>0</v>
      </c>
      <c r="S168" s="225">
        <v>0</v>
      </c>
      <c r="T168" s="226">
        <f>S168*H168</f>
        <v>0</v>
      </c>
      <c r="AR168" s="18" t="s">
        <v>149</v>
      </c>
      <c r="AT168" s="18" t="s">
        <v>144</v>
      </c>
      <c r="AU168" s="18" t="s">
        <v>81</v>
      </c>
      <c r="AY168" s="18" t="s">
        <v>142</v>
      </c>
      <c r="BE168" s="227">
        <f>IF(N168="základní",J168,0)</f>
        <v>0</v>
      </c>
      <c r="BF168" s="227">
        <f>IF(N168="snížená",J168,0)</f>
        <v>0</v>
      </c>
      <c r="BG168" s="227">
        <f>IF(N168="zákl. přenesená",J168,0)</f>
        <v>0</v>
      </c>
      <c r="BH168" s="227">
        <f>IF(N168="sníž. přenesená",J168,0)</f>
        <v>0</v>
      </c>
      <c r="BI168" s="227">
        <f>IF(N168="nulová",J168,0)</f>
        <v>0</v>
      </c>
      <c r="BJ168" s="18" t="s">
        <v>79</v>
      </c>
      <c r="BK168" s="227">
        <f>ROUND(I168*H168,2)</f>
        <v>0</v>
      </c>
      <c r="BL168" s="18" t="s">
        <v>149</v>
      </c>
      <c r="BM168" s="18" t="s">
        <v>234</v>
      </c>
    </row>
    <row r="169" s="1" customFormat="1">
      <c r="B169" s="39"/>
      <c r="C169" s="40"/>
      <c r="D169" s="228" t="s">
        <v>151</v>
      </c>
      <c r="E169" s="40"/>
      <c r="F169" s="229" t="s">
        <v>235</v>
      </c>
      <c r="G169" s="40"/>
      <c r="H169" s="40"/>
      <c r="I169" s="143"/>
      <c r="J169" s="40"/>
      <c r="K169" s="40"/>
      <c r="L169" s="44"/>
      <c r="M169" s="230"/>
      <c r="N169" s="80"/>
      <c r="O169" s="80"/>
      <c r="P169" s="80"/>
      <c r="Q169" s="80"/>
      <c r="R169" s="80"/>
      <c r="S169" s="80"/>
      <c r="T169" s="81"/>
      <c r="AT169" s="18" t="s">
        <v>151</v>
      </c>
      <c r="AU169" s="18" t="s">
        <v>81</v>
      </c>
    </row>
    <row r="170" s="12" customFormat="1">
      <c r="B170" s="231"/>
      <c r="C170" s="232"/>
      <c r="D170" s="228" t="s">
        <v>153</v>
      </c>
      <c r="E170" s="233" t="s">
        <v>19</v>
      </c>
      <c r="F170" s="234" t="s">
        <v>154</v>
      </c>
      <c r="G170" s="232"/>
      <c r="H170" s="233" t="s">
        <v>19</v>
      </c>
      <c r="I170" s="235"/>
      <c r="J170" s="232"/>
      <c r="K170" s="232"/>
      <c r="L170" s="236"/>
      <c r="M170" s="237"/>
      <c r="N170" s="238"/>
      <c r="O170" s="238"/>
      <c r="P170" s="238"/>
      <c r="Q170" s="238"/>
      <c r="R170" s="238"/>
      <c r="S170" s="238"/>
      <c r="T170" s="239"/>
      <c r="AT170" s="240" t="s">
        <v>153</v>
      </c>
      <c r="AU170" s="240" t="s">
        <v>81</v>
      </c>
      <c r="AV170" s="12" t="s">
        <v>79</v>
      </c>
      <c r="AW170" s="12" t="s">
        <v>33</v>
      </c>
      <c r="AX170" s="12" t="s">
        <v>72</v>
      </c>
      <c r="AY170" s="240" t="s">
        <v>142</v>
      </c>
    </row>
    <row r="171" s="12" customFormat="1">
      <c r="B171" s="231"/>
      <c r="C171" s="232"/>
      <c r="D171" s="228" t="s">
        <v>153</v>
      </c>
      <c r="E171" s="233" t="s">
        <v>19</v>
      </c>
      <c r="F171" s="234" t="s">
        <v>236</v>
      </c>
      <c r="G171" s="232"/>
      <c r="H171" s="233" t="s">
        <v>19</v>
      </c>
      <c r="I171" s="235"/>
      <c r="J171" s="232"/>
      <c r="K171" s="232"/>
      <c r="L171" s="236"/>
      <c r="M171" s="237"/>
      <c r="N171" s="238"/>
      <c r="O171" s="238"/>
      <c r="P171" s="238"/>
      <c r="Q171" s="238"/>
      <c r="R171" s="238"/>
      <c r="S171" s="238"/>
      <c r="T171" s="239"/>
      <c r="AT171" s="240" t="s">
        <v>153</v>
      </c>
      <c r="AU171" s="240" t="s">
        <v>81</v>
      </c>
      <c r="AV171" s="12" t="s">
        <v>79</v>
      </c>
      <c r="AW171" s="12" t="s">
        <v>33</v>
      </c>
      <c r="AX171" s="12" t="s">
        <v>72</v>
      </c>
      <c r="AY171" s="240" t="s">
        <v>142</v>
      </c>
    </row>
    <row r="172" s="13" customFormat="1">
      <c r="B172" s="241"/>
      <c r="C172" s="242"/>
      <c r="D172" s="228" t="s">
        <v>153</v>
      </c>
      <c r="E172" s="243" t="s">
        <v>19</v>
      </c>
      <c r="F172" s="244" t="s">
        <v>237</v>
      </c>
      <c r="G172" s="242"/>
      <c r="H172" s="245">
        <v>8.9350000000000005</v>
      </c>
      <c r="I172" s="246"/>
      <c r="J172" s="242"/>
      <c r="K172" s="242"/>
      <c r="L172" s="247"/>
      <c r="M172" s="248"/>
      <c r="N172" s="249"/>
      <c r="O172" s="249"/>
      <c r="P172" s="249"/>
      <c r="Q172" s="249"/>
      <c r="R172" s="249"/>
      <c r="S172" s="249"/>
      <c r="T172" s="250"/>
      <c r="AT172" s="251" t="s">
        <v>153</v>
      </c>
      <c r="AU172" s="251" t="s">
        <v>81</v>
      </c>
      <c r="AV172" s="13" t="s">
        <v>81</v>
      </c>
      <c r="AW172" s="13" t="s">
        <v>33</v>
      </c>
      <c r="AX172" s="13" t="s">
        <v>72</v>
      </c>
      <c r="AY172" s="251" t="s">
        <v>142</v>
      </c>
    </row>
    <row r="173" s="13" customFormat="1">
      <c r="B173" s="241"/>
      <c r="C173" s="242"/>
      <c r="D173" s="228" t="s">
        <v>153</v>
      </c>
      <c r="E173" s="243" t="s">
        <v>19</v>
      </c>
      <c r="F173" s="244" t="s">
        <v>238</v>
      </c>
      <c r="G173" s="242"/>
      <c r="H173" s="245">
        <v>7.3869999999999996</v>
      </c>
      <c r="I173" s="246"/>
      <c r="J173" s="242"/>
      <c r="K173" s="242"/>
      <c r="L173" s="247"/>
      <c r="M173" s="248"/>
      <c r="N173" s="249"/>
      <c r="O173" s="249"/>
      <c r="P173" s="249"/>
      <c r="Q173" s="249"/>
      <c r="R173" s="249"/>
      <c r="S173" s="249"/>
      <c r="T173" s="250"/>
      <c r="AT173" s="251" t="s">
        <v>153</v>
      </c>
      <c r="AU173" s="251" t="s">
        <v>81</v>
      </c>
      <c r="AV173" s="13" t="s">
        <v>81</v>
      </c>
      <c r="AW173" s="13" t="s">
        <v>33</v>
      </c>
      <c r="AX173" s="13" t="s">
        <v>72</v>
      </c>
      <c r="AY173" s="251" t="s">
        <v>142</v>
      </c>
    </row>
    <row r="174" s="14" customFormat="1">
      <c r="B174" s="252"/>
      <c r="C174" s="253"/>
      <c r="D174" s="228" t="s">
        <v>153</v>
      </c>
      <c r="E174" s="254" t="s">
        <v>19</v>
      </c>
      <c r="F174" s="255" t="s">
        <v>227</v>
      </c>
      <c r="G174" s="253"/>
      <c r="H174" s="256">
        <v>16.321999999999999</v>
      </c>
      <c r="I174" s="257"/>
      <c r="J174" s="253"/>
      <c r="K174" s="253"/>
      <c r="L174" s="258"/>
      <c r="M174" s="259"/>
      <c r="N174" s="260"/>
      <c r="O174" s="260"/>
      <c r="P174" s="260"/>
      <c r="Q174" s="260"/>
      <c r="R174" s="260"/>
      <c r="S174" s="260"/>
      <c r="T174" s="261"/>
      <c r="AT174" s="262" t="s">
        <v>153</v>
      </c>
      <c r="AU174" s="262" t="s">
        <v>81</v>
      </c>
      <c r="AV174" s="14" t="s">
        <v>149</v>
      </c>
      <c r="AW174" s="14" t="s">
        <v>33</v>
      </c>
      <c r="AX174" s="14" t="s">
        <v>79</v>
      </c>
      <c r="AY174" s="262" t="s">
        <v>142</v>
      </c>
    </row>
    <row r="175" s="1" customFormat="1" ht="30.6" customHeight="1">
      <c r="B175" s="39"/>
      <c r="C175" s="216" t="s">
        <v>239</v>
      </c>
      <c r="D175" s="216" t="s">
        <v>144</v>
      </c>
      <c r="E175" s="217" t="s">
        <v>240</v>
      </c>
      <c r="F175" s="218" t="s">
        <v>241</v>
      </c>
      <c r="G175" s="219" t="s">
        <v>158</v>
      </c>
      <c r="H175" s="220">
        <v>16.321999999999999</v>
      </c>
      <c r="I175" s="221"/>
      <c r="J175" s="222">
        <f>ROUND(I175*H175,2)</f>
        <v>0</v>
      </c>
      <c r="K175" s="218" t="s">
        <v>148</v>
      </c>
      <c r="L175" s="44"/>
      <c r="M175" s="223" t="s">
        <v>19</v>
      </c>
      <c r="N175" s="224" t="s">
        <v>43</v>
      </c>
      <c r="O175" s="80"/>
      <c r="P175" s="225">
        <f>O175*H175</f>
        <v>0</v>
      </c>
      <c r="Q175" s="225">
        <v>0</v>
      </c>
      <c r="R175" s="225">
        <f>Q175*H175</f>
        <v>0</v>
      </c>
      <c r="S175" s="225">
        <v>0</v>
      </c>
      <c r="T175" s="226">
        <f>S175*H175</f>
        <v>0</v>
      </c>
      <c r="AR175" s="18" t="s">
        <v>149</v>
      </c>
      <c r="AT175" s="18" t="s">
        <v>144</v>
      </c>
      <c r="AU175" s="18" t="s">
        <v>81</v>
      </c>
      <c r="AY175" s="18" t="s">
        <v>142</v>
      </c>
      <c r="BE175" s="227">
        <f>IF(N175="základní",J175,0)</f>
        <v>0</v>
      </c>
      <c r="BF175" s="227">
        <f>IF(N175="snížená",J175,0)</f>
        <v>0</v>
      </c>
      <c r="BG175" s="227">
        <f>IF(N175="zákl. přenesená",J175,0)</f>
        <v>0</v>
      </c>
      <c r="BH175" s="227">
        <f>IF(N175="sníž. přenesená",J175,0)</f>
        <v>0</v>
      </c>
      <c r="BI175" s="227">
        <f>IF(N175="nulová",J175,0)</f>
        <v>0</v>
      </c>
      <c r="BJ175" s="18" t="s">
        <v>79</v>
      </c>
      <c r="BK175" s="227">
        <f>ROUND(I175*H175,2)</f>
        <v>0</v>
      </c>
      <c r="BL175" s="18" t="s">
        <v>149</v>
      </c>
      <c r="BM175" s="18" t="s">
        <v>242</v>
      </c>
    </row>
    <row r="176" s="1" customFormat="1">
      <c r="B176" s="39"/>
      <c r="C176" s="40"/>
      <c r="D176" s="228" t="s">
        <v>151</v>
      </c>
      <c r="E176" s="40"/>
      <c r="F176" s="229" t="s">
        <v>235</v>
      </c>
      <c r="G176" s="40"/>
      <c r="H176" s="40"/>
      <c r="I176" s="143"/>
      <c r="J176" s="40"/>
      <c r="K176" s="40"/>
      <c r="L176" s="44"/>
      <c r="M176" s="230"/>
      <c r="N176" s="80"/>
      <c r="O176" s="80"/>
      <c r="P176" s="80"/>
      <c r="Q176" s="80"/>
      <c r="R176" s="80"/>
      <c r="S176" s="80"/>
      <c r="T176" s="81"/>
      <c r="AT176" s="18" t="s">
        <v>151</v>
      </c>
      <c r="AU176" s="18" t="s">
        <v>81</v>
      </c>
    </row>
    <row r="177" s="1" customFormat="1" ht="20.4" customHeight="1">
      <c r="B177" s="39"/>
      <c r="C177" s="216" t="s">
        <v>243</v>
      </c>
      <c r="D177" s="216" t="s">
        <v>144</v>
      </c>
      <c r="E177" s="217" t="s">
        <v>244</v>
      </c>
      <c r="F177" s="218" t="s">
        <v>245</v>
      </c>
      <c r="G177" s="219" t="s">
        <v>158</v>
      </c>
      <c r="H177" s="220">
        <v>19.553999999999998</v>
      </c>
      <c r="I177" s="221"/>
      <c r="J177" s="222">
        <f>ROUND(I177*H177,2)</f>
        <v>0</v>
      </c>
      <c r="K177" s="218" t="s">
        <v>148</v>
      </c>
      <c r="L177" s="44"/>
      <c r="M177" s="223" t="s">
        <v>19</v>
      </c>
      <c r="N177" s="224" t="s">
        <v>43</v>
      </c>
      <c r="O177" s="80"/>
      <c r="P177" s="225">
        <f>O177*H177</f>
        <v>0</v>
      </c>
      <c r="Q177" s="225">
        <v>0</v>
      </c>
      <c r="R177" s="225">
        <f>Q177*H177</f>
        <v>0</v>
      </c>
      <c r="S177" s="225">
        <v>0</v>
      </c>
      <c r="T177" s="226">
        <f>S177*H177</f>
        <v>0</v>
      </c>
      <c r="AR177" s="18" t="s">
        <v>149</v>
      </c>
      <c r="AT177" s="18" t="s">
        <v>144</v>
      </c>
      <c r="AU177" s="18" t="s">
        <v>81</v>
      </c>
      <c r="AY177" s="18" t="s">
        <v>142</v>
      </c>
      <c r="BE177" s="227">
        <f>IF(N177="základní",J177,0)</f>
        <v>0</v>
      </c>
      <c r="BF177" s="227">
        <f>IF(N177="snížená",J177,0)</f>
        <v>0</v>
      </c>
      <c r="BG177" s="227">
        <f>IF(N177="zákl. přenesená",J177,0)</f>
        <v>0</v>
      </c>
      <c r="BH177" s="227">
        <f>IF(N177="sníž. přenesená",J177,0)</f>
        <v>0</v>
      </c>
      <c r="BI177" s="227">
        <f>IF(N177="nulová",J177,0)</f>
        <v>0</v>
      </c>
      <c r="BJ177" s="18" t="s">
        <v>79</v>
      </c>
      <c r="BK177" s="227">
        <f>ROUND(I177*H177,2)</f>
        <v>0</v>
      </c>
      <c r="BL177" s="18" t="s">
        <v>149</v>
      </c>
      <c r="BM177" s="18" t="s">
        <v>246</v>
      </c>
    </row>
    <row r="178" s="1" customFormat="1">
      <c r="B178" s="39"/>
      <c r="C178" s="40"/>
      <c r="D178" s="228" t="s">
        <v>151</v>
      </c>
      <c r="E178" s="40"/>
      <c r="F178" s="229" t="s">
        <v>247</v>
      </c>
      <c r="G178" s="40"/>
      <c r="H178" s="40"/>
      <c r="I178" s="143"/>
      <c r="J178" s="40"/>
      <c r="K178" s="40"/>
      <c r="L178" s="44"/>
      <c r="M178" s="230"/>
      <c r="N178" s="80"/>
      <c r="O178" s="80"/>
      <c r="P178" s="80"/>
      <c r="Q178" s="80"/>
      <c r="R178" s="80"/>
      <c r="S178" s="80"/>
      <c r="T178" s="81"/>
      <c r="AT178" s="18" t="s">
        <v>151</v>
      </c>
      <c r="AU178" s="18" t="s">
        <v>81</v>
      </c>
    </row>
    <row r="179" s="12" customFormat="1">
      <c r="B179" s="231"/>
      <c r="C179" s="232"/>
      <c r="D179" s="228" t="s">
        <v>153</v>
      </c>
      <c r="E179" s="233" t="s">
        <v>19</v>
      </c>
      <c r="F179" s="234" t="s">
        <v>214</v>
      </c>
      <c r="G179" s="232"/>
      <c r="H179" s="233" t="s">
        <v>19</v>
      </c>
      <c r="I179" s="235"/>
      <c r="J179" s="232"/>
      <c r="K179" s="232"/>
      <c r="L179" s="236"/>
      <c r="M179" s="237"/>
      <c r="N179" s="238"/>
      <c r="O179" s="238"/>
      <c r="P179" s="238"/>
      <c r="Q179" s="238"/>
      <c r="R179" s="238"/>
      <c r="S179" s="238"/>
      <c r="T179" s="239"/>
      <c r="AT179" s="240" t="s">
        <v>153</v>
      </c>
      <c r="AU179" s="240" t="s">
        <v>81</v>
      </c>
      <c r="AV179" s="12" t="s">
        <v>79</v>
      </c>
      <c r="AW179" s="12" t="s">
        <v>33</v>
      </c>
      <c r="AX179" s="12" t="s">
        <v>72</v>
      </c>
      <c r="AY179" s="240" t="s">
        <v>142</v>
      </c>
    </row>
    <row r="180" s="13" customFormat="1">
      <c r="B180" s="241"/>
      <c r="C180" s="242"/>
      <c r="D180" s="228" t="s">
        <v>153</v>
      </c>
      <c r="E180" s="243" t="s">
        <v>19</v>
      </c>
      <c r="F180" s="244" t="s">
        <v>248</v>
      </c>
      <c r="G180" s="242"/>
      <c r="H180" s="245">
        <v>19.533999999999999</v>
      </c>
      <c r="I180" s="246"/>
      <c r="J180" s="242"/>
      <c r="K180" s="242"/>
      <c r="L180" s="247"/>
      <c r="M180" s="248"/>
      <c r="N180" s="249"/>
      <c r="O180" s="249"/>
      <c r="P180" s="249"/>
      <c r="Q180" s="249"/>
      <c r="R180" s="249"/>
      <c r="S180" s="249"/>
      <c r="T180" s="250"/>
      <c r="AT180" s="251" t="s">
        <v>153</v>
      </c>
      <c r="AU180" s="251" t="s">
        <v>81</v>
      </c>
      <c r="AV180" s="13" t="s">
        <v>81</v>
      </c>
      <c r="AW180" s="13" t="s">
        <v>33</v>
      </c>
      <c r="AX180" s="13" t="s">
        <v>72</v>
      </c>
      <c r="AY180" s="251" t="s">
        <v>142</v>
      </c>
    </row>
    <row r="181" s="13" customFormat="1">
      <c r="B181" s="241"/>
      <c r="C181" s="242"/>
      <c r="D181" s="228" t="s">
        <v>153</v>
      </c>
      <c r="E181" s="243" t="s">
        <v>19</v>
      </c>
      <c r="F181" s="244" t="s">
        <v>249</v>
      </c>
      <c r="G181" s="242"/>
      <c r="H181" s="245">
        <v>0.02</v>
      </c>
      <c r="I181" s="246"/>
      <c r="J181" s="242"/>
      <c r="K181" s="242"/>
      <c r="L181" s="247"/>
      <c r="M181" s="248"/>
      <c r="N181" s="249"/>
      <c r="O181" s="249"/>
      <c r="P181" s="249"/>
      <c r="Q181" s="249"/>
      <c r="R181" s="249"/>
      <c r="S181" s="249"/>
      <c r="T181" s="250"/>
      <c r="AT181" s="251" t="s">
        <v>153</v>
      </c>
      <c r="AU181" s="251" t="s">
        <v>81</v>
      </c>
      <c r="AV181" s="13" t="s">
        <v>81</v>
      </c>
      <c r="AW181" s="13" t="s">
        <v>33</v>
      </c>
      <c r="AX181" s="13" t="s">
        <v>72</v>
      </c>
      <c r="AY181" s="251" t="s">
        <v>142</v>
      </c>
    </row>
    <row r="182" s="14" customFormat="1">
      <c r="B182" s="252"/>
      <c r="C182" s="253"/>
      <c r="D182" s="228" t="s">
        <v>153</v>
      </c>
      <c r="E182" s="254" t="s">
        <v>19</v>
      </c>
      <c r="F182" s="255" t="s">
        <v>227</v>
      </c>
      <c r="G182" s="253"/>
      <c r="H182" s="256">
        <v>19.553999999999998</v>
      </c>
      <c r="I182" s="257"/>
      <c r="J182" s="253"/>
      <c r="K182" s="253"/>
      <c r="L182" s="258"/>
      <c r="M182" s="259"/>
      <c r="N182" s="260"/>
      <c r="O182" s="260"/>
      <c r="P182" s="260"/>
      <c r="Q182" s="260"/>
      <c r="R182" s="260"/>
      <c r="S182" s="260"/>
      <c r="T182" s="261"/>
      <c r="AT182" s="262" t="s">
        <v>153</v>
      </c>
      <c r="AU182" s="262" t="s">
        <v>81</v>
      </c>
      <c r="AV182" s="14" t="s">
        <v>149</v>
      </c>
      <c r="AW182" s="14" t="s">
        <v>33</v>
      </c>
      <c r="AX182" s="14" t="s">
        <v>79</v>
      </c>
      <c r="AY182" s="262" t="s">
        <v>142</v>
      </c>
    </row>
    <row r="183" s="1" customFormat="1" ht="20.4" customHeight="1">
      <c r="B183" s="39"/>
      <c r="C183" s="216" t="s">
        <v>250</v>
      </c>
      <c r="D183" s="216" t="s">
        <v>144</v>
      </c>
      <c r="E183" s="217" t="s">
        <v>251</v>
      </c>
      <c r="F183" s="218" t="s">
        <v>252</v>
      </c>
      <c r="G183" s="219" t="s">
        <v>158</v>
      </c>
      <c r="H183" s="220">
        <v>120.56100000000001</v>
      </c>
      <c r="I183" s="221"/>
      <c r="J183" s="222">
        <f>ROUND(I183*H183,2)</f>
        <v>0</v>
      </c>
      <c r="K183" s="218" t="s">
        <v>148</v>
      </c>
      <c r="L183" s="44"/>
      <c r="M183" s="223" t="s">
        <v>19</v>
      </c>
      <c r="N183" s="224" t="s">
        <v>43</v>
      </c>
      <c r="O183" s="80"/>
      <c r="P183" s="225">
        <f>O183*H183</f>
        <v>0</v>
      </c>
      <c r="Q183" s="225">
        <v>0</v>
      </c>
      <c r="R183" s="225">
        <f>Q183*H183</f>
        <v>0</v>
      </c>
      <c r="S183" s="225">
        <v>0</v>
      </c>
      <c r="T183" s="226">
        <f>S183*H183</f>
        <v>0</v>
      </c>
      <c r="AR183" s="18" t="s">
        <v>149</v>
      </c>
      <c r="AT183" s="18" t="s">
        <v>144</v>
      </c>
      <c r="AU183" s="18" t="s">
        <v>81</v>
      </c>
      <c r="AY183" s="18" t="s">
        <v>142</v>
      </c>
      <c r="BE183" s="227">
        <f>IF(N183="základní",J183,0)</f>
        <v>0</v>
      </c>
      <c r="BF183" s="227">
        <f>IF(N183="snížená",J183,0)</f>
        <v>0</v>
      </c>
      <c r="BG183" s="227">
        <f>IF(N183="zákl. přenesená",J183,0)</f>
        <v>0</v>
      </c>
      <c r="BH183" s="227">
        <f>IF(N183="sníž. přenesená",J183,0)</f>
        <v>0</v>
      </c>
      <c r="BI183" s="227">
        <f>IF(N183="nulová",J183,0)</f>
        <v>0</v>
      </c>
      <c r="BJ183" s="18" t="s">
        <v>79</v>
      </c>
      <c r="BK183" s="227">
        <f>ROUND(I183*H183,2)</f>
        <v>0</v>
      </c>
      <c r="BL183" s="18" t="s">
        <v>149</v>
      </c>
      <c r="BM183" s="18" t="s">
        <v>253</v>
      </c>
    </row>
    <row r="184" s="1" customFormat="1">
      <c r="B184" s="39"/>
      <c r="C184" s="40"/>
      <c r="D184" s="228" t="s">
        <v>151</v>
      </c>
      <c r="E184" s="40"/>
      <c r="F184" s="229" t="s">
        <v>254</v>
      </c>
      <c r="G184" s="40"/>
      <c r="H184" s="40"/>
      <c r="I184" s="143"/>
      <c r="J184" s="40"/>
      <c r="K184" s="40"/>
      <c r="L184" s="44"/>
      <c r="M184" s="230"/>
      <c r="N184" s="80"/>
      <c r="O184" s="80"/>
      <c r="P184" s="80"/>
      <c r="Q184" s="80"/>
      <c r="R184" s="80"/>
      <c r="S184" s="80"/>
      <c r="T184" s="81"/>
      <c r="AT184" s="18" t="s">
        <v>151</v>
      </c>
      <c r="AU184" s="18" t="s">
        <v>81</v>
      </c>
    </row>
    <row r="185" s="1" customFormat="1" ht="30.6" customHeight="1">
      <c r="B185" s="39"/>
      <c r="C185" s="216" t="s">
        <v>255</v>
      </c>
      <c r="D185" s="216" t="s">
        <v>144</v>
      </c>
      <c r="E185" s="217" t="s">
        <v>256</v>
      </c>
      <c r="F185" s="218" t="s">
        <v>257</v>
      </c>
      <c r="G185" s="219" t="s">
        <v>158</v>
      </c>
      <c r="H185" s="220">
        <v>41.749000000000002</v>
      </c>
      <c r="I185" s="221"/>
      <c r="J185" s="222">
        <f>ROUND(I185*H185,2)</f>
        <v>0</v>
      </c>
      <c r="K185" s="218" t="s">
        <v>148</v>
      </c>
      <c r="L185" s="44"/>
      <c r="M185" s="223" t="s">
        <v>19</v>
      </c>
      <c r="N185" s="224" t="s">
        <v>43</v>
      </c>
      <c r="O185" s="80"/>
      <c r="P185" s="225">
        <f>O185*H185</f>
        <v>0</v>
      </c>
      <c r="Q185" s="225">
        <v>0</v>
      </c>
      <c r="R185" s="225">
        <f>Q185*H185</f>
        <v>0</v>
      </c>
      <c r="S185" s="225">
        <v>0</v>
      </c>
      <c r="T185" s="226">
        <f>S185*H185</f>
        <v>0</v>
      </c>
      <c r="AR185" s="18" t="s">
        <v>149</v>
      </c>
      <c r="AT185" s="18" t="s">
        <v>144</v>
      </c>
      <c r="AU185" s="18" t="s">
        <v>81</v>
      </c>
      <c r="AY185" s="18" t="s">
        <v>142</v>
      </c>
      <c r="BE185" s="227">
        <f>IF(N185="základní",J185,0)</f>
        <v>0</v>
      </c>
      <c r="BF185" s="227">
        <f>IF(N185="snížená",J185,0)</f>
        <v>0</v>
      </c>
      <c r="BG185" s="227">
        <f>IF(N185="zákl. přenesená",J185,0)</f>
        <v>0</v>
      </c>
      <c r="BH185" s="227">
        <f>IF(N185="sníž. přenesená",J185,0)</f>
        <v>0</v>
      </c>
      <c r="BI185" s="227">
        <f>IF(N185="nulová",J185,0)</f>
        <v>0</v>
      </c>
      <c r="BJ185" s="18" t="s">
        <v>79</v>
      </c>
      <c r="BK185" s="227">
        <f>ROUND(I185*H185,2)</f>
        <v>0</v>
      </c>
      <c r="BL185" s="18" t="s">
        <v>149</v>
      </c>
      <c r="BM185" s="18" t="s">
        <v>258</v>
      </c>
    </row>
    <row r="186" s="1" customFormat="1">
      <c r="B186" s="39"/>
      <c r="C186" s="40"/>
      <c r="D186" s="228" t="s">
        <v>151</v>
      </c>
      <c r="E186" s="40"/>
      <c r="F186" s="229" t="s">
        <v>254</v>
      </c>
      <c r="G186" s="40"/>
      <c r="H186" s="40"/>
      <c r="I186" s="143"/>
      <c r="J186" s="40"/>
      <c r="K186" s="40"/>
      <c r="L186" s="44"/>
      <c r="M186" s="230"/>
      <c r="N186" s="80"/>
      <c r="O186" s="80"/>
      <c r="P186" s="80"/>
      <c r="Q186" s="80"/>
      <c r="R186" s="80"/>
      <c r="S186" s="80"/>
      <c r="T186" s="81"/>
      <c r="AT186" s="18" t="s">
        <v>151</v>
      </c>
      <c r="AU186" s="18" t="s">
        <v>81</v>
      </c>
    </row>
    <row r="187" s="12" customFormat="1">
      <c r="B187" s="231"/>
      <c r="C187" s="232"/>
      <c r="D187" s="228" t="s">
        <v>153</v>
      </c>
      <c r="E187" s="233" t="s">
        <v>19</v>
      </c>
      <c r="F187" s="234" t="s">
        <v>214</v>
      </c>
      <c r="G187" s="232"/>
      <c r="H187" s="233" t="s">
        <v>19</v>
      </c>
      <c r="I187" s="235"/>
      <c r="J187" s="232"/>
      <c r="K187" s="232"/>
      <c r="L187" s="236"/>
      <c r="M187" s="237"/>
      <c r="N187" s="238"/>
      <c r="O187" s="238"/>
      <c r="P187" s="238"/>
      <c r="Q187" s="238"/>
      <c r="R187" s="238"/>
      <c r="S187" s="238"/>
      <c r="T187" s="239"/>
      <c r="AT187" s="240" t="s">
        <v>153</v>
      </c>
      <c r="AU187" s="240" t="s">
        <v>81</v>
      </c>
      <c r="AV187" s="12" t="s">
        <v>79</v>
      </c>
      <c r="AW187" s="12" t="s">
        <v>33</v>
      </c>
      <c r="AX187" s="12" t="s">
        <v>72</v>
      </c>
      <c r="AY187" s="240" t="s">
        <v>142</v>
      </c>
    </row>
    <row r="188" s="13" customFormat="1">
      <c r="B188" s="241"/>
      <c r="C188" s="242"/>
      <c r="D188" s="228" t="s">
        <v>153</v>
      </c>
      <c r="E188" s="243" t="s">
        <v>19</v>
      </c>
      <c r="F188" s="244" t="s">
        <v>259</v>
      </c>
      <c r="G188" s="242"/>
      <c r="H188" s="245">
        <v>155.05600000000001</v>
      </c>
      <c r="I188" s="246"/>
      <c r="J188" s="242"/>
      <c r="K188" s="242"/>
      <c r="L188" s="247"/>
      <c r="M188" s="248"/>
      <c r="N188" s="249"/>
      <c r="O188" s="249"/>
      <c r="P188" s="249"/>
      <c r="Q188" s="249"/>
      <c r="R188" s="249"/>
      <c r="S188" s="249"/>
      <c r="T188" s="250"/>
      <c r="AT188" s="251" t="s">
        <v>153</v>
      </c>
      <c r="AU188" s="251" t="s">
        <v>81</v>
      </c>
      <c r="AV188" s="13" t="s">
        <v>81</v>
      </c>
      <c r="AW188" s="13" t="s">
        <v>33</v>
      </c>
      <c r="AX188" s="13" t="s">
        <v>72</v>
      </c>
      <c r="AY188" s="251" t="s">
        <v>142</v>
      </c>
    </row>
    <row r="189" s="13" customFormat="1">
      <c r="B189" s="241"/>
      <c r="C189" s="242"/>
      <c r="D189" s="228" t="s">
        <v>153</v>
      </c>
      <c r="E189" s="243" t="s">
        <v>19</v>
      </c>
      <c r="F189" s="244" t="s">
        <v>260</v>
      </c>
      <c r="G189" s="242"/>
      <c r="H189" s="245">
        <v>-120.56100000000001</v>
      </c>
      <c r="I189" s="246"/>
      <c r="J189" s="242"/>
      <c r="K189" s="242"/>
      <c r="L189" s="247"/>
      <c r="M189" s="248"/>
      <c r="N189" s="249"/>
      <c r="O189" s="249"/>
      <c r="P189" s="249"/>
      <c r="Q189" s="249"/>
      <c r="R189" s="249"/>
      <c r="S189" s="249"/>
      <c r="T189" s="250"/>
      <c r="AT189" s="251" t="s">
        <v>153</v>
      </c>
      <c r="AU189" s="251" t="s">
        <v>81</v>
      </c>
      <c r="AV189" s="13" t="s">
        <v>81</v>
      </c>
      <c r="AW189" s="13" t="s">
        <v>33</v>
      </c>
      <c r="AX189" s="13" t="s">
        <v>72</v>
      </c>
      <c r="AY189" s="251" t="s">
        <v>142</v>
      </c>
    </row>
    <row r="190" s="12" customFormat="1">
      <c r="B190" s="231"/>
      <c r="C190" s="232"/>
      <c r="D190" s="228" t="s">
        <v>153</v>
      </c>
      <c r="E190" s="233" t="s">
        <v>19</v>
      </c>
      <c r="F190" s="234" t="s">
        <v>154</v>
      </c>
      <c r="G190" s="232"/>
      <c r="H190" s="233" t="s">
        <v>19</v>
      </c>
      <c r="I190" s="235"/>
      <c r="J190" s="232"/>
      <c r="K190" s="232"/>
      <c r="L190" s="236"/>
      <c r="M190" s="237"/>
      <c r="N190" s="238"/>
      <c r="O190" s="238"/>
      <c r="P190" s="238"/>
      <c r="Q190" s="238"/>
      <c r="R190" s="238"/>
      <c r="S190" s="238"/>
      <c r="T190" s="239"/>
      <c r="AT190" s="240" t="s">
        <v>153</v>
      </c>
      <c r="AU190" s="240" t="s">
        <v>81</v>
      </c>
      <c r="AV190" s="12" t="s">
        <v>79</v>
      </c>
      <c r="AW190" s="12" t="s">
        <v>33</v>
      </c>
      <c r="AX190" s="12" t="s">
        <v>72</v>
      </c>
      <c r="AY190" s="240" t="s">
        <v>142</v>
      </c>
    </row>
    <row r="191" s="12" customFormat="1">
      <c r="B191" s="231"/>
      <c r="C191" s="232"/>
      <c r="D191" s="228" t="s">
        <v>153</v>
      </c>
      <c r="E191" s="233" t="s">
        <v>19</v>
      </c>
      <c r="F191" s="234" t="s">
        <v>236</v>
      </c>
      <c r="G191" s="232"/>
      <c r="H191" s="233" t="s">
        <v>19</v>
      </c>
      <c r="I191" s="235"/>
      <c r="J191" s="232"/>
      <c r="K191" s="232"/>
      <c r="L191" s="236"/>
      <c r="M191" s="237"/>
      <c r="N191" s="238"/>
      <c r="O191" s="238"/>
      <c r="P191" s="238"/>
      <c r="Q191" s="238"/>
      <c r="R191" s="238"/>
      <c r="S191" s="238"/>
      <c r="T191" s="239"/>
      <c r="AT191" s="240" t="s">
        <v>153</v>
      </c>
      <c r="AU191" s="240" t="s">
        <v>81</v>
      </c>
      <c r="AV191" s="12" t="s">
        <v>79</v>
      </c>
      <c r="AW191" s="12" t="s">
        <v>33</v>
      </c>
      <c r="AX191" s="12" t="s">
        <v>72</v>
      </c>
      <c r="AY191" s="240" t="s">
        <v>142</v>
      </c>
    </row>
    <row r="192" s="13" customFormat="1">
      <c r="B192" s="241"/>
      <c r="C192" s="242"/>
      <c r="D192" s="228" t="s">
        <v>153</v>
      </c>
      <c r="E192" s="243" t="s">
        <v>19</v>
      </c>
      <c r="F192" s="244" t="s">
        <v>261</v>
      </c>
      <c r="G192" s="242"/>
      <c r="H192" s="245">
        <v>3.9710000000000001</v>
      </c>
      <c r="I192" s="246"/>
      <c r="J192" s="242"/>
      <c r="K192" s="242"/>
      <c r="L192" s="247"/>
      <c r="M192" s="248"/>
      <c r="N192" s="249"/>
      <c r="O192" s="249"/>
      <c r="P192" s="249"/>
      <c r="Q192" s="249"/>
      <c r="R192" s="249"/>
      <c r="S192" s="249"/>
      <c r="T192" s="250"/>
      <c r="AT192" s="251" t="s">
        <v>153</v>
      </c>
      <c r="AU192" s="251" t="s">
        <v>81</v>
      </c>
      <c r="AV192" s="13" t="s">
        <v>81</v>
      </c>
      <c r="AW192" s="13" t="s">
        <v>33</v>
      </c>
      <c r="AX192" s="13" t="s">
        <v>72</v>
      </c>
      <c r="AY192" s="251" t="s">
        <v>142</v>
      </c>
    </row>
    <row r="193" s="13" customFormat="1">
      <c r="B193" s="241"/>
      <c r="C193" s="242"/>
      <c r="D193" s="228" t="s">
        <v>153</v>
      </c>
      <c r="E193" s="243" t="s">
        <v>19</v>
      </c>
      <c r="F193" s="244" t="s">
        <v>262</v>
      </c>
      <c r="G193" s="242"/>
      <c r="H193" s="245">
        <v>3.2829999999999999</v>
      </c>
      <c r="I193" s="246"/>
      <c r="J193" s="242"/>
      <c r="K193" s="242"/>
      <c r="L193" s="247"/>
      <c r="M193" s="248"/>
      <c r="N193" s="249"/>
      <c r="O193" s="249"/>
      <c r="P193" s="249"/>
      <c r="Q193" s="249"/>
      <c r="R193" s="249"/>
      <c r="S193" s="249"/>
      <c r="T193" s="250"/>
      <c r="AT193" s="251" t="s">
        <v>153</v>
      </c>
      <c r="AU193" s="251" t="s">
        <v>81</v>
      </c>
      <c r="AV193" s="13" t="s">
        <v>81</v>
      </c>
      <c r="AW193" s="13" t="s">
        <v>33</v>
      </c>
      <c r="AX193" s="13" t="s">
        <v>72</v>
      </c>
      <c r="AY193" s="251" t="s">
        <v>142</v>
      </c>
    </row>
    <row r="194" s="14" customFormat="1">
      <c r="B194" s="252"/>
      <c r="C194" s="253"/>
      <c r="D194" s="228" t="s">
        <v>153</v>
      </c>
      <c r="E194" s="254" t="s">
        <v>19</v>
      </c>
      <c r="F194" s="255" t="s">
        <v>227</v>
      </c>
      <c r="G194" s="253"/>
      <c r="H194" s="256">
        <v>41.749000000000009</v>
      </c>
      <c r="I194" s="257"/>
      <c r="J194" s="253"/>
      <c r="K194" s="253"/>
      <c r="L194" s="258"/>
      <c r="M194" s="259"/>
      <c r="N194" s="260"/>
      <c r="O194" s="260"/>
      <c r="P194" s="260"/>
      <c r="Q194" s="260"/>
      <c r="R194" s="260"/>
      <c r="S194" s="260"/>
      <c r="T194" s="261"/>
      <c r="AT194" s="262" t="s">
        <v>153</v>
      </c>
      <c r="AU194" s="262" t="s">
        <v>81</v>
      </c>
      <c r="AV194" s="14" t="s">
        <v>149</v>
      </c>
      <c r="AW194" s="14" t="s">
        <v>33</v>
      </c>
      <c r="AX194" s="14" t="s">
        <v>79</v>
      </c>
      <c r="AY194" s="262" t="s">
        <v>142</v>
      </c>
    </row>
    <row r="195" s="1" customFormat="1" ht="30.6" customHeight="1">
      <c r="B195" s="39"/>
      <c r="C195" s="216" t="s">
        <v>263</v>
      </c>
      <c r="D195" s="216" t="s">
        <v>144</v>
      </c>
      <c r="E195" s="217" t="s">
        <v>264</v>
      </c>
      <c r="F195" s="218" t="s">
        <v>265</v>
      </c>
      <c r="G195" s="219" t="s">
        <v>158</v>
      </c>
      <c r="H195" s="220">
        <v>417.49000000000001</v>
      </c>
      <c r="I195" s="221"/>
      <c r="J195" s="222">
        <f>ROUND(I195*H195,2)</f>
        <v>0</v>
      </c>
      <c r="K195" s="218" t="s">
        <v>148</v>
      </c>
      <c r="L195" s="44"/>
      <c r="M195" s="223" t="s">
        <v>19</v>
      </c>
      <c r="N195" s="224" t="s">
        <v>43</v>
      </c>
      <c r="O195" s="80"/>
      <c r="P195" s="225">
        <f>O195*H195</f>
        <v>0</v>
      </c>
      <c r="Q195" s="225">
        <v>0</v>
      </c>
      <c r="R195" s="225">
        <f>Q195*H195</f>
        <v>0</v>
      </c>
      <c r="S195" s="225">
        <v>0</v>
      </c>
      <c r="T195" s="226">
        <f>S195*H195</f>
        <v>0</v>
      </c>
      <c r="AR195" s="18" t="s">
        <v>149</v>
      </c>
      <c r="AT195" s="18" t="s">
        <v>144</v>
      </c>
      <c r="AU195" s="18" t="s">
        <v>81</v>
      </c>
      <c r="AY195" s="18" t="s">
        <v>142</v>
      </c>
      <c r="BE195" s="227">
        <f>IF(N195="základní",J195,0)</f>
        <v>0</v>
      </c>
      <c r="BF195" s="227">
        <f>IF(N195="snížená",J195,0)</f>
        <v>0</v>
      </c>
      <c r="BG195" s="227">
        <f>IF(N195="zákl. přenesená",J195,0)</f>
        <v>0</v>
      </c>
      <c r="BH195" s="227">
        <f>IF(N195="sníž. přenesená",J195,0)</f>
        <v>0</v>
      </c>
      <c r="BI195" s="227">
        <f>IF(N195="nulová",J195,0)</f>
        <v>0</v>
      </c>
      <c r="BJ195" s="18" t="s">
        <v>79</v>
      </c>
      <c r="BK195" s="227">
        <f>ROUND(I195*H195,2)</f>
        <v>0</v>
      </c>
      <c r="BL195" s="18" t="s">
        <v>149</v>
      </c>
      <c r="BM195" s="18" t="s">
        <v>266</v>
      </c>
    </row>
    <row r="196" s="1" customFormat="1">
      <c r="B196" s="39"/>
      <c r="C196" s="40"/>
      <c r="D196" s="228" t="s">
        <v>151</v>
      </c>
      <c r="E196" s="40"/>
      <c r="F196" s="229" t="s">
        <v>254</v>
      </c>
      <c r="G196" s="40"/>
      <c r="H196" s="40"/>
      <c r="I196" s="143"/>
      <c r="J196" s="40"/>
      <c r="K196" s="40"/>
      <c r="L196" s="44"/>
      <c r="M196" s="230"/>
      <c r="N196" s="80"/>
      <c r="O196" s="80"/>
      <c r="P196" s="80"/>
      <c r="Q196" s="80"/>
      <c r="R196" s="80"/>
      <c r="S196" s="80"/>
      <c r="T196" s="81"/>
      <c r="AT196" s="18" t="s">
        <v>151</v>
      </c>
      <c r="AU196" s="18" t="s">
        <v>81</v>
      </c>
    </row>
    <row r="197" s="13" customFormat="1">
      <c r="B197" s="241"/>
      <c r="C197" s="242"/>
      <c r="D197" s="228" t="s">
        <v>153</v>
      </c>
      <c r="E197" s="242"/>
      <c r="F197" s="244" t="s">
        <v>267</v>
      </c>
      <c r="G197" s="242"/>
      <c r="H197" s="245">
        <v>417.49000000000001</v>
      </c>
      <c r="I197" s="246"/>
      <c r="J197" s="242"/>
      <c r="K197" s="242"/>
      <c r="L197" s="247"/>
      <c r="M197" s="248"/>
      <c r="N197" s="249"/>
      <c r="O197" s="249"/>
      <c r="P197" s="249"/>
      <c r="Q197" s="249"/>
      <c r="R197" s="249"/>
      <c r="S197" s="249"/>
      <c r="T197" s="250"/>
      <c r="AT197" s="251" t="s">
        <v>153</v>
      </c>
      <c r="AU197" s="251" t="s">
        <v>81</v>
      </c>
      <c r="AV197" s="13" t="s">
        <v>81</v>
      </c>
      <c r="AW197" s="13" t="s">
        <v>4</v>
      </c>
      <c r="AX197" s="13" t="s">
        <v>79</v>
      </c>
      <c r="AY197" s="251" t="s">
        <v>142</v>
      </c>
    </row>
    <row r="198" s="1" customFormat="1" ht="20.4" customHeight="1">
      <c r="B198" s="39"/>
      <c r="C198" s="216" t="s">
        <v>7</v>
      </c>
      <c r="D198" s="216" t="s">
        <v>144</v>
      </c>
      <c r="E198" s="217" t="s">
        <v>268</v>
      </c>
      <c r="F198" s="218" t="s">
        <v>269</v>
      </c>
      <c r="G198" s="219" t="s">
        <v>158</v>
      </c>
      <c r="H198" s="220">
        <v>120.56100000000001</v>
      </c>
      <c r="I198" s="221"/>
      <c r="J198" s="222">
        <f>ROUND(I198*H198,2)</f>
        <v>0</v>
      </c>
      <c r="K198" s="218" t="s">
        <v>148</v>
      </c>
      <c r="L198" s="44"/>
      <c r="M198" s="223" t="s">
        <v>19</v>
      </c>
      <c r="N198" s="224" t="s">
        <v>43</v>
      </c>
      <c r="O198" s="80"/>
      <c r="P198" s="225">
        <f>O198*H198</f>
        <v>0</v>
      </c>
      <c r="Q198" s="225">
        <v>0</v>
      </c>
      <c r="R198" s="225">
        <f>Q198*H198</f>
        <v>0</v>
      </c>
      <c r="S198" s="225">
        <v>0</v>
      </c>
      <c r="T198" s="226">
        <f>S198*H198</f>
        <v>0</v>
      </c>
      <c r="AR198" s="18" t="s">
        <v>149</v>
      </c>
      <c r="AT198" s="18" t="s">
        <v>144</v>
      </c>
      <c r="AU198" s="18" t="s">
        <v>81</v>
      </c>
      <c r="AY198" s="18" t="s">
        <v>142</v>
      </c>
      <c r="BE198" s="227">
        <f>IF(N198="základní",J198,0)</f>
        <v>0</v>
      </c>
      <c r="BF198" s="227">
        <f>IF(N198="snížená",J198,0)</f>
        <v>0</v>
      </c>
      <c r="BG198" s="227">
        <f>IF(N198="zákl. přenesená",J198,0)</f>
        <v>0</v>
      </c>
      <c r="BH198" s="227">
        <f>IF(N198="sníž. přenesená",J198,0)</f>
        <v>0</v>
      </c>
      <c r="BI198" s="227">
        <f>IF(N198="nulová",J198,0)</f>
        <v>0</v>
      </c>
      <c r="BJ198" s="18" t="s">
        <v>79</v>
      </c>
      <c r="BK198" s="227">
        <f>ROUND(I198*H198,2)</f>
        <v>0</v>
      </c>
      <c r="BL198" s="18" t="s">
        <v>149</v>
      </c>
      <c r="BM198" s="18" t="s">
        <v>270</v>
      </c>
    </row>
    <row r="199" s="1" customFormat="1">
      <c r="B199" s="39"/>
      <c r="C199" s="40"/>
      <c r="D199" s="228" t="s">
        <v>151</v>
      </c>
      <c r="E199" s="40"/>
      <c r="F199" s="229" t="s">
        <v>271</v>
      </c>
      <c r="G199" s="40"/>
      <c r="H199" s="40"/>
      <c r="I199" s="143"/>
      <c r="J199" s="40"/>
      <c r="K199" s="40"/>
      <c r="L199" s="44"/>
      <c r="M199" s="230"/>
      <c r="N199" s="80"/>
      <c r="O199" s="80"/>
      <c r="P199" s="80"/>
      <c r="Q199" s="80"/>
      <c r="R199" s="80"/>
      <c r="S199" s="80"/>
      <c r="T199" s="81"/>
      <c r="AT199" s="18" t="s">
        <v>151</v>
      </c>
      <c r="AU199" s="18" t="s">
        <v>81</v>
      </c>
    </row>
    <row r="200" s="1" customFormat="1" ht="20.4" customHeight="1">
      <c r="B200" s="39"/>
      <c r="C200" s="216" t="s">
        <v>272</v>
      </c>
      <c r="D200" s="216" t="s">
        <v>144</v>
      </c>
      <c r="E200" s="217" t="s">
        <v>273</v>
      </c>
      <c r="F200" s="218" t="s">
        <v>274</v>
      </c>
      <c r="G200" s="219" t="s">
        <v>158</v>
      </c>
      <c r="H200" s="220">
        <v>41.749000000000002</v>
      </c>
      <c r="I200" s="221"/>
      <c r="J200" s="222">
        <f>ROUND(I200*H200,2)</f>
        <v>0</v>
      </c>
      <c r="K200" s="218" t="s">
        <v>148</v>
      </c>
      <c r="L200" s="44"/>
      <c r="M200" s="223" t="s">
        <v>19</v>
      </c>
      <c r="N200" s="224" t="s">
        <v>43</v>
      </c>
      <c r="O200" s="80"/>
      <c r="P200" s="225">
        <f>O200*H200</f>
        <v>0</v>
      </c>
      <c r="Q200" s="225">
        <v>0</v>
      </c>
      <c r="R200" s="225">
        <f>Q200*H200</f>
        <v>0</v>
      </c>
      <c r="S200" s="225">
        <v>0</v>
      </c>
      <c r="T200" s="226">
        <f>S200*H200</f>
        <v>0</v>
      </c>
      <c r="AR200" s="18" t="s">
        <v>149</v>
      </c>
      <c r="AT200" s="18" t="s">
        <v>144</v>
      </c>
      <c r="AU200" s="18" t="s">
        <v>81</v>
      </c>
      <c r="AY200" s="18" t="s">
        <v>142</v>
      </c>
      <c r="BE200" s="227">
        <f>IF(N200="základní",J200,0)</f>
        <v>0</v>
      </c>
      <c r="BF200" s="227">
        <f>IF(N200="snížená",J200,0)</f>
        <v>0</v>
      </c>
      <c r="BG200" s="227">
        <f>IF(N200="zákl. přenesená",J200,0)</f>
        <v>0</v>
      </c>
      <c r="BH200" s="227">
        <f>IF(N200="sníž. přenesená",J200,0)</f>
        <v>0</v>
      </c>
      <c r="BI200" s="227">
        <f>IF(N200="nulová",J200,0)</f>
        <v>0</v>
      </c>
      <c r="BJ200" s="18" t="s">
        <v>79</v>
      </c>
      <c r="BK200" s="227">
        <f>ROUND(I200*H200,2)</f>
        <v>0</v>
      </c>
      <c r="BL200" s="18" t="s">
        <v>149</v>
      </c>
      <c r="BM200" s="18" t="s">
        <v>275</v>
      </c>
    </row>
    <row r="201" s="1" customFormat="1">
      <c r="B201" s="39"/>
      <c r="C201" s="40"/>
      <c r="D201" s="228" t="s">
        <v>151</v>
      </c>
      <c r="E201" s="40"/>
      <c r="F201" s="229" t="s">
        <v>276</v>
      </c>
      <c r="G201" s="40"/>
      <c r="H201" s="40"/>
      <c r="I201" s="143"/>
      <c r="J201" s="40"/>
      <c r="K201" s="40"/>
      <c r="L201" s="44"/>
      <c r="M201" s="230"/>
      <c r="N201" s="80"/>
      <c r="O201" s="80"/>
      <c r="P201" s="80"/>
      <c r="Q201" s="80"/>
      <c r="R201" s="80"/>
      <c r="S201" s="80"/>
      <c r="T201" s="81"/>
      <c r="AT201" s="18" t="s">
        <v>151</v>
      </c>
      <c r="AU201" s="18" t="s">
        <v>81</v>
      </c>
    </row>
    <row r="202" s="1" customFormat="1" ht="20.4" customHeight="1">
      <c r="B202" s="39"/>
      <c r="C202" s="216" t="s">
        <v>277</v>
      </c>
      <c r="D202" s="216" t="s">
        <v>144</v>
      </c>
      <c r="E202" s="217" t="s">
        <v>278</v>
      </c>
      <c r="F202" s="218" t="s">
        <v>279</v>
      </c>
      <c r="G202" s="219" t="s">
        <v>280</v>
      </c>
      <c r="H202" s="220">
        <v>79.322999999999993</v>
      </c>
      <c r="I202" s="221"/>
      <c r="J202" s="222">
        <f>ROUND(I202*H202,2)</f>
        <v>0</v>
      </c>
      <c r="K202" s="218" t="s">
        <v>148</v>
      </c>
      <c r="L202" s="44"/>
      <c r="M202" s="223" t="s">
        <v>19</v>
      </c>
      <c r="N202" s="224" t="s">
        <v>43</v>
      </c>
      <c r="O202" s="80"/>
      <c r="P202" s="225">
        <f>O202*H202</f>
        <v>0</v>
      </c>
      <c r="Q202" s="225">
        <v>0</v>
      </c>
      <c r="R202" s="225">
        <f>Q202*H202</f>
        <v>0</v>
      </c>
      <c r="S202" s="225">
        <v>0</v>
      </c>
      <c r="T202" s="226">
        <f>S202*H202</f>
        <v>0</v>
      </c>
      <c r="AR202" s="18" t="s">
        <v>149</v>
      </c>
      <c r="AT202" s="18" t="s">
        <v>144</v>
      </c>
      <c r="AU202" s="18" t="s">
        <v>81</v>
      </c>
      <c r="AY202" s="18" t="s">
        <v>142</v>
      </c>
      <c r="BE202" s="227">
        <f>IF(N202="základní",J202,0)</f>
        <v>0</v>
      </c>
      <c r="BF202" s="227">
        <f>IF(N202="snížená",J202,0)</f>
        <v>0</v>
      </c>
      <c r="BG202" s="227">
        <f>IF(N202="zákl. přenesená",J202,0)</f>
        <v>0</v>
      </c>
      <c r="BH202" s="227">
        <f>IF(N202="sníž. přenesená",J202,0)</f>
        <v>0</v>
      </c>
      <c r="BI202" s="227">
        <f>IF(N202="nulová",J202,0)</f>
        <v>0</v>
      </c>
      <c r="BJ202" s="18" t="s">
        <v>79</v>
      </c>
      <c r="BK202" s="227">
        <f>ROUND(I202*H202,2)</f>
        <v>0</v>
      </c>
      <c r="BL202" s="18" t="s">
        <v>149</v>
      </c>
      <c r="BM202" s="18" t="s">
        <v>281</v>
      </c>
    </row>
    <row r="203" s="1" customFormat="1">
      <c r="B203" s="39"/>
      <c r="C203" s="40"/>
      <c r="D203" s="228" t="s">
        <v>151</v>
      </c>
      <c r="E203" s="40"/>
      <c r="F203" s="229" t="s">
        <v>282</v>
      </c>
      <c r="G203" s="40"/>
      <c r="H203" s="40"/>
      <c r="I203" s="143"/>
      <c r="J203" s="40"/>
      <c r="K203" s="40"/>
      <c r="L203" s="44"/>
      <c r="M203" s="230"/>
      <c r="N203" s="80"/>
      <c r="O203" s="80"/>
      <c r="P203" s="80"/>
      <c r="Q203" s="80"/>
      <c r="R203" s="80"/>
      <c r="S203" s="80"/>
      <c r="T203" s="81"/>
      <c r="AT203" s="18" t="s">
        <v>151</v>
      </c>
      <c r="AU203" s="18" t="s">
        <v>81</v>
      </c>
    </row>
    <row r="204" s="13" customFormat="1">
      <c r="B204" s="241"/>
      <c r="C204" s="242"/>
      <c r="D204" s="228" t="s">
        <v>153</v>
      </c>
      <c r="E204" s="242"/>
      <c r="F204" s="244" t="s">
        <v>283</v>
      </c>
      <c r="G204" s="242"/>
      <c r="H204" s="245">
        <v>79.322999999999993</v>
      </c>
      <c r="I204" s="246"/>
      <c r="J204" s="242"/>
      <c r="K204" s="242"/>
      <c r="L204" s="247"/>
      <c r="M204" s="248"/>
      <c r="N204" s="249"/>
      <c r="O204" s="249"/>
      <c r="P204" s="249"/>
      <c r="Q204" s="249"/>
      <c r="R204" s="249"/>
      <c r="S204" s="249"/>
      <c r="T204" s="250"/>
      <c r="AT204" s="251" t="s">
        <v>153</v>
      </c>
      <c r="AU204" s="251" t="s">
        <v>81</v>
      </c>
      <c r="AV204" s="13" t="s">
        <v>81</v>
      </c>
      <c r="AW204" s="13" t="s">
        <v>4</v>
      </c>
      <c r="AX204" s="13" t="s">
        <v>79</v>
      </c>
      <c r="AY204" s="251" t="s">
        <v>142</v>
      </c>
    </row>
    <row r="205" s="1" customFormat="1" ht="20.4" customHeight="1">
      <c r="B205" s="39"/>
      <c r="C205" s="216" t="s">
        <v>284</v>
      </c>
      <c r="D205" s="216" t="s">
        <v>144</v>
      </c>
      <c r="E205" s="217" t="s">
        <v>285</v>
      </c>
      <c r="F205" s="218" t="s">
        <v>286</v>
      </c>
      <c r="G205" s="219" t="s">
        <v>158</v>
      </c>
      <c r="H205" s="220">
        <v>131.44300000000001</v>
      </c>
      <c r="I205" s="221"/>
      <c r="J205" s="222">
        <f>ROUND(I205*H205,2)</f>
        <v>0</v>
      </c>
      <c r="K205" s="218" t="s">
        <v>148</v>
      </c>
      <c r="L205" s="44"/>
      <c r="M205" s="223" t="s">
        <v>19</v>
      </c>
      <c r="N205" s="224" t="s">
        <v>43</v>
      </c>
      <c r="O205" s="80"/>
      <c r="P205" s="225">
        <f>O205*H205</f>
        <v>0</v>
      </c>
      <c r="Q205" s="225">
        <v>0</v>
      </c>
      <c r="R205" s="225">
        <f>Q205*H205</f>
        <v>0</v>
      </c>
      <c r="S205" s="225">
        <v>0</v>
      </c>
      <c r="T205" s="226">
        <f>S205*H205</f>
        <v>0</v>
      </c>
      <c r="AR205" s="18" t="s">
        <v>149</v>
      </c>
      <c r="AT205" s="18" t="s">
        <v>144</v>
      </c>
      <c r="AU205" s="18" t="s">
        <v>81</v>
      </c>
      <c r="AY205" s="18" t="s">
        <v>142</v>
      </c>
      <c r="BE205" s="227">
        <f>IF(N205="základní",J205,0)</f>
        <v>0</v>
      </c>
      <c r="BF205" s="227">
        <f>IF(N205="snížená",J205,0)</f>
        <v>0</v>
      </c>
      <c r="BG205" s="227">
        <f>IF(N205="zákl. přenesená",J205,0)</f>
        <v>0</v>
      </c>
      <c r="BH205" s="227">
        <f>IF(N205="sníž. přenesená",J205,0)</f>
        <v>0</v>
      </c>
      <c r="BI205" s="227">
        <f>IF(N205="nulová",J205,0)</f>
        <v>0</v>
      </c>
      <c r="BJ205" s="18" t="s">
        <v>79</v>
      </c>
      <c r="BK205" s="227">
        <f>ROUND(I205*H205,2)</f>
        <v>0</v>
      </c>
      <c r="BL205" s="18" t="s">
        <v>149</v>
      </c>
      <c r="BM205" s="18" t="s">
        <v>287</v>
      </c>
    </row>
    <row r="206" s="1" customFormat="1">
      <c r="B206" s="39"/>
      <c r="C206" s="40"/>
      <c r="D206" s="228" t="s">
        <v>151</v>
      </c>
      <c r="E206" s="40"/>
      <c r="F206" s="229" t="s">
        <v>288</v>
      </c>
      <c r="G206" s="40"/>
      <c r="H206" s="40"/>
      <c r="I206" s="143"/>
      <c r="J206" s="40"/>
      <c r="K206" s="40"/>
      <c r="L206" s="44"/>
      <c r="M206" s="230"/>
      <c r="N206" s="80"/>
      <c r="O206" s="80"/>
      <c r="P206" s="80"/>
      <c r="Q206" s="80"/>
      <c r="R206" s="80"/>
      <c r="S206" s="80"/>
      <c r="T206" s="81"/>
      <c r="AT206" s="18" t="s">
        <v>151</v>
      </c>
      <c r="AU206" s="18" t="s">
        <v>81</v>
      </c>
    </row>
    <row r="207" s="12" customFormat="1">
      <c r="B207" s="231"/>
      <c r="C207" s="232"/>
      <c r="D207" s="228" t="s">
        <v>153</v>
      </c>
      <c r="E207" s="233" t="s">
        <v>19</v>
      </c>
      <c r="F207" s="234" t="s">
        <v>221</v>
      </c>
      <c r="G207" s="232"/>
      <c r="H207" s="233" t="s">
        <v>19</v>
      </c>
      <c r="I207" s="235"/>
      <c r="J207" s="232"/>
      <c r="K207" s="232"/>
      <c r="L207" s="236"/>
      <c r="M207" s="237"/>
      <c r="N207" s="238"/>
      <c r="O207" s="238"/>
      <c r="P207" s="238"/>
      <c r="Q207" s="238"/>
      <c r="R207" s="238"/>
      <c r="S207" s="238"/>
      <c r="T207" s="239"/>
      <c r="AT207" s="240" t="s">
        <v>153</v>
      </c>
      <c r="AU207" s="240" t="s">
        <v>81</v>
      </c>
      <c r="AV207" s="12" t="s">
        <v>79</v>
      </c>
      <c r="AW207" s="12" t="s">
        <v>33</v>
      </c>
      <c r="AX207" s="12" t="s">
        <v>72</v>
      </c>
      <c r="AY207" s="240" t="s">
        <v>142</v>
      </c>
    </row>
    <row r="208" s="13" customFormat="1">
      <c r="B208" s="241"/>
      <c r="C208" s="242"/>
      <c r="D208" s="228" t="s">
        <v>153</v>
      </c>
      <c r="E208" s="243" t="s">
        <v>19</v>
      </c>
      <c r="F208" s="244" t="s">
        <v>222</v>
      </c>
      <c r="G208" s="242"/>
      <c r="H208" s="245">
        <v>39.780000000000001</v>
      </c>
      <c r="I208" s="246"/>
      <c r="J208" s="242"/>
      <c r="K208" s="242"/>
      <c r="L208" s="247"/>
      <c r="M208" s="248"/>
      <c r="N208" s="249"/>
      <c r="O208" s="249"/>
      <c r="P208" s="249"/>
      <c r="Q208" s="249"/>
      <c r="R208" s="249"/>
      <c r="S208" s="249"/>
      <c r="T208" s="250"/>
      <c r="AT208" s="251" t="s">
        <v>153</v>
      </c>
      <c r="AU208" s="251" t="s">
        <v>81</v>
      </c>
      <c r="AV208" s="13" t="s">
        <v>81</v>
      </c>
      <c r="AW208" s="13" t="s">
        <v>33</v>
      </c>
      <c r="AX208" s="13" t="s">
        <v>72</v>
      </c>
      <c r="AY208" s="251" t="s">
        <v>142</v>
      </c>
    </row>
    <row r="209" s="12" customFormat="1">
      <c r="B209" s="231"/>
      <c r="C209" s="232"/>
      <c r="D209" s="228" t="s">
        <v>153</v>
      </c>
      <c r="E209" s="233" t="s">
        <v>19</v>
      </c>
      <c r="F209" s="234" t="s">
        <v>214</v>
      </c>
      <c r="G209" s="232"/>
      <c r="H209" s="233" t="s">
        <v>19</v>
      </c>
      <c r="I209" s="235"/>
      <c r="J209" s="232"/>
      <c r="K209" s="232"/>
      <c r="L209" s="236"/>
      <c r="M209" s="237"/>
      <c r="N209" s="238"/>
      <c r="O209" s="238"/>
      <c r="P209" s="238"/>
      <c r="Q209" s="238"/>
      <c r="R209" s="238"/>
      <c r="S209" s="238"/>
      <c r="T209" s="239"/>
      <c r="AT209" s="240" t="s">
        <v>153</v>
      </c>
      <c r="AU209" s="240" t="s">
        <v>81</v>
      </c>
      <c r="AV209" s="12" t="s">
        <v>79</v>
      </c>
      <c r="AW209" s="12" t="s">
        <v>33</v>
      </c>
      <c r="AX209" s="12" t="s">
        <v>72</v>
      </c>
      <c r="AY209" s="240" t="s">
        <v>142</v>
      </c>
    </row>
    <row r="210" s="13" customFormat="1">
      <c r="B210" s="241"/>
      <c r="C210" s="242"/>
      <c r="D210" s="228" t="s">
        <v>153</v>
      </c>
      <c r="E210" s="243" t="s">
        <v>19</v>
      </c>
      <c r="F210" s="244" t="s">
        <v>224</v>
      </c>
      <c r="G210" s="242"/>
      <c r="H210" s="245">
        <v>122.08799999999999</v>
      </c>
      <c r="I210" s="246"/>
      <c r="J210" s="242"/>
      <c r="K210" s="242"/>
      <c r="L210" s="247"/>
      <c r="M210" s="248"/>
      <c r="N210" s="249"/>
      <c r="O210" s="249"/>
      <c r="P210" s="249"/>
      <c r="Q210" s="249"/>
      <c r="R210" s="249"/>
      <c r="S210" s="249"/>
      <c r="T210" s="250"/>
      <c r="AT210" s="251" t="s">
        <v>153</v>
      </c>
      <c r="AU210" s="251" t="s">
        <v>81</v>
      </c>
      <c r="AV210" s="13" t="s">
        <v>81</v>
      </c>
      <c r="AW210" s="13" t="s">
        <v>33</v>
      </c>
      <c r="AX210" s="13" t="s">
        <v>72</v>
      </c>
      <c r="AY210" s="251" t="s">
        <v>142</v>
      </c>
    </row>
    <row r="211" s="13" customFormat="1">
      <c r="B211" s="241"/>
      <c r="C211" s="242"/>
      <c r="D211" s="228" t="s">
        <v>153</v>
      </c>
      <c r="E211" s="243" t="s">
        <v>19</v>
      </c>
      <c r="F211" s="244" t="s">
        <v>225</v>
      </c>
      <c r="G211" s="242"/>
      <c r="H211" s="245">
        <v>0.128</v>
      </c>
      <c r="I211" s="246"/>
      <c r="J211" s="242"/>
      <c r="K211" s="242"/>
      <c r="L211" s="247"/>
      <c r="M211" s="248"/>
      <c r="N211" s="249"/>
      <c r="O211" s="249"/>
      <c r="P211" s="249"/>
      <c r="Q211" s="249"/>
      <c r="R211" s="249"/>
      <c r="S211" s="249"/>
      <c r="T211" s="250"/>
      <c r="AT211" s="251" t="s">
        <v>153</v>
      </c>
      <c r="AU211" s="251" t="s">
        <v>81</v>
      </c>
      <c r="AV211" s="13" t="s">
        <v>81</v>
      </c>
      <c r="AW211" s="13" t="s">
        <v>33</v>
      </c>
      <c r="AX211" s="13" t="s">
        <v>72</v>
      </c>
      <c r="AY211" s="251" t="s">
        <v>142</v>
      </c>
    </row>
    <row r="212" s="13" customFormat="1">
      <c r="B212" s="241"/>
      <c r="C212" s="242"/>
      <c r="D212" s="228" t="s">
        <v>153</v>
      </c>
      <c r="E212" s="243" t="s">
        <v>19</v>
      </c>
      <c r="F212" s="244" t="s">
        <v>289</v>
      </c>
      <c r="G212" s="242"/>
      <c r="H212" s="245">
        <v>-41.435000000000002</v>
      </c>
      <c r="I212" s="246"/>
      <c r="J212" s="242"/>
      <c r="K212" s="242"/>
      <c r="L212" s="247"/>
      <c r="M212" s="248"/>
      <c r="N212" s="249"/>
      <c r="O212" s="249"/>
      <c r="P212" s="249"/>
      <c r="Q212" s="249"/>
      <c r="R212" s="249"/>
      <c r="S212" s="249"/>
      <c r="T212" s="250"/>
      <c r="AT212" s="251" t="s">
        <v>153</v>
      </c>
      <c r="AU212" s="251" t="s">
        <v>81</v>
      </c>
      <c r="AV212" s="13" t="s">
        <v>81</v>
      </c>
      <c r="AW212" s="13" t="s">
        <v>33</v>
      </c>
      <c r="AX212" s="13" t="s">
        <v>72</v>
      </c>
      <c r="AY212" s="251" t="s">
        <v>142</v>
      </c>
    </row>
    <row r="213" s="12" customFormat="1">
      <c r="B213" s="231"/>
      <c r="C213" s="232"/>
      <c r="D213" s="228" t="s">
        <v>153</v>
      </c>
      <c r="E213" s="233" t="s">
        <v>19</v>
      </c>
      <c r="F213" s="234" t="s">
        <v>154</v>
      </c>
      <c r="G213" s="232"/>
      <c r="H213" s="233" t="s">
        <v>19</v>
      </c>
      <c r="I213" s="235"/>
      <c r="J213" s="232"/>
      <c r="K213" s="232"/>
      <c r="L213" s="236"/>
      <c r="M213" s="237"/>
      <c r="N213" s="238"/>
      <c r="O213" s="238"/>
      <c r="P213" s="238"/>
      <c r="Q213" s="238"/>
      <c r="R213" s="238"/>
      <c r="S213" s="238"/>
      <c r="T213" s="239"/>
      <c r="AT213" s="240" t="s">
        <v>153</v>
      </c>
      <c r="AU213" s="240" t="s">
        <v>81</v>
      </c>
      <c r="AV213" s="12" t="s">
        <v>79</v>
      </c>
      <c r="AW213" s="12" t="s">
        <v>33</v>
      </c>
      <c r="AX213" s="12" t="s">
        <v>72</v>
      </c>
      <c r="AY213" s="240" t="s">
        <v>142</v>
      </c>
    </row>
    <row r="214" s="12" customFormat="1">
      <c r="B214" s="231"/>
      <c r="C214" s="232"/>
      <c r="D214" s="228" t="s">
        <v>153</v>
      </c>
      <c r="E214" s="233" t="s">
        <v>19</v>
      </c>
      <c r="F214" s="234" t="s">
        <v>236</v>
      </c>
      <c r="G214" s="232"/>
      <c r="H214" s="233" t="s">
        <v>19</v>
      </c>
      <c r="I214" s="235"/>
      <c r="J214" s="232"/>
      <c r="K214" s="232"/>
      <c r="L214" s="236"/>
      <c r="M214" s="237"/>
      <c r="N214" s="238"/>
      <c r="O214" s="238"/>
      <c r="P214" s="238"/>
      <c r="Q214" s="238"/>
      <c r="R214" s="238"/>
      <c r="S214" s="238"/>
      <c r="T214" s="239"/>
      <c r="AT214" s="240" t="s">
        <v>153</v>
      </c>
      <c r="AU214" s="240" t="s">
        <v>81</v>
      </c>
      <c r="AV214" s="12" t="s">
        <v>79</v>
      </c>
      <c r="AW214" s="12" t="s">
        <v>33</v>
      </c>
      <c r="AX214" s="12" t="s">
        <v>72</v>
      </c>
      <c r="AY214" s="240" t="s">
        <v>142</v>
      </c>
    </row>
    <row r="215" s="13" customFormat="1">
      <c r="B215" s="241"/>
      <c r="C215" s="242"/>
      <c r="D215" s="228" t="s">
        <v>153</v>
      </c>
      <c r="E215" s="243" t="s">
        <v>19</v>
      </c>
      <c r="F215" s="244" t="s">
        <v>290</v>
      </c>
      <c r="G215" s="242"/>
      <c r="H215" s="245">
        <v>5.9569999999999999</v>
      </c>
      <c r="I215" s="246"/>
      <c r="J215" s="242"/>
      <c r="K215" s="242"/>
      <c r="L215" s="247"/>
      <c r="M215" s="248"/>
      <c r="N215" s="249"/>
      <c r="O215" s="249"/>
      <c r="P215" s="249"/>
      <c r="Q215" s="249"/>
      <c r="R215" s="249"/>
      <c r="S215" s="249"/>
      <c r="T215" s="250"/>
      <c r="AT215" s="251" t="s">
        <v>153</v>
      </c>
      <c r="AU215" s="251" t="s">
        <v>81</v>
      </c>
      <c r="AV215" s="13" t="s">
        <v>81</v>
      </c>
      <c r="AW215" s="13" t="s">
        <v>33</v>
      </c>
      <c r="AX215" s="13" t="s">
        <v>72</v>
      </c>
      <c r="AY215" s="251" t="s">
        <v>142</v>
      </c>
    </row>
    <row r="216" s="13" customFormat="1">
      <c r="B216" s="241"/>
      <c r="C216" s="242"/>
      <c r="D216" s="228" t="s">
        <v>153</v>
      </c>
      <c r="E216" s="243" t="s">
        <v>19</v>
      </c>
      <c r="F216" s="244" t="s">
        <v>291</v>
      </c>
      <c r="G216" s="242"/>
      <c r="H216" s="245">
        <v>4.9249999999999998</v>
      </c>
      <c r="I216" s="246"/>
      <c r="J216" s="242"/>
      <c r="K216" s="242"/>
      <c r="L216" s="247"/>
      <c r="M216" s="248"/>
      <c r="N216" s="249"/>
      <c r="O216" s="249"/>
      <c r="P216" s="249"/>
      <c r="Q216" s="249"/>
      <c r="R216" s="249"/>
      <c r="S216" s="249"/>
      <c r="T216" s="250"/>
      <c r="AT216" s="251" t="s">
        <v>153</v>
      </c>
      <c r="AU216" s="251" t="s">
        <v>81</v>
      </c>
      <c r="AV216" s="13" t="s">
        <v>81</v>
      </c>
      <c r="AW216" s="13" t="s">
        <v>33</v>
      </c>
      <c r="AX216" s="13" t="s">
        <v>72</v>
      </c>
      <c r="AY216" s="251" t="s">
        <v>142</v>
      </c>
    </row>
    <row r="217" s="14" customFormat="1">
      <c r="B217" s="252"/>
      <c r="C217" s="253"/>
      <c r="D217" s="228" t="s">
        <v>153</v>
      </c>
      <c r="E217" s="254" t="s">
        <v>19</v>
      </c>
      <c r="F217" s="255" t="s">
        <v>227</v>
      </c>
      <c r="G217" s="253"/>
      <c r="H217" s="256">
        <v>131.44299999999998</v>
      </c>
      <c r="I217" s="257"/>
      <c r="J217" s="253"/>
      <c r="K217" s="253"/>
      <c r="L217" s="258"/>
      <c r="M217" s="259"/>
      <c r="N217" s="260"/>
      <c r="O217" s="260"/>
      <c r="P217" s="260"/>
      <c r="Q217" s="260"/>
      <c r="R217" s="260"/>
      <c r="S217" s="260"/>
      <c r="T217" s="261"/>
      <c r="AT217" s="262" t="s">
        <v>153</v>
      </c>
      <c r="AU217" s="262" t="s">
        <v>81</v>
      </c>
      <c r="AV217" s="14" t="s">
        <v>149</v>
      </c>
      <c r="AW217" s="14" t="s">
        <v>33</v>
      </c>
      <c r="AX217" s="14" t="s">
        <v>79</v>
      </c>
      <c r="AY217" s="262" t="s">
        <v>142</v>
      </c>
    </row>
    <row r="218" s="1" customFormat="1" ht="20.4" customHeight="1">
      <c r="B218" s="39"/>
      <c r="C218" s="216" t="s">
        <v>292</v>
      </c>
      <c r="D218" s="216" t="s">
        <v>144</v>
      </c>
      <c r="E218" s="217" t="s">
        <v>293</v>
      </c>
      <c r="F218" s="218" t="s">
        <v>294</v>
      </c>
      <c r="G218" s="219" t="s">
        <v>147</v>
      </c>
      <c r="H218" s="220">
        <v>400</v>
      </c>
      <c r="I218" s="221"/>
      <c r="J218" s="222">
        <f>ROUND(I218*H218,2)</f>
        <v>0</v>
      </c>
      <c r="K218" s="218" t="s">
        <v>148</v>
      </c>
      <c r="L218" s="44"/>
      <c r="M218" s="223" t="s">
        <v>19</v>
      </c>
      <c r="N218" s="224" t="s">
        <v>43</v>
      </c>
      <c r="O218" s="80"/>
      <c r="P218" s="225">
        <f>O218*H218</f>
        <v>0</v>
      </c>
      <c r="Q218" s="225">
        <v>0</v>
      </c>
      <c r="R218" s="225">
        <f>Q218*H218</f>
        <v>0</v>
      </c>
      <c r="S218" s="225">
        <v>0</v>
      </c>
      <c r="T218" s="226">
        <f>S218*H218</f>
        <v>0</v>
      </c>
      <c r="AR218" s="18" t="s">
        <v>149</v>
      </c>
      <c r="AT218" s="18" t="s">
        <v>144</v>
      </c>
      <c r="AU218" s="18" t="s">
        <v>81</v>
      </c>
      <c r="AY218" s="18" t="s">
        <v>142</v>
      </c>
      <c r="BE218" s="227">
        <f>IF(N218="základní",J218,0)</f>
        <v>0</v>
      </c>
      <c r="BF218" s="227">
        <f>IF(N218="snížená",J218,0)</f>
        <v>0</v>
      </c>
      <c r="BG218" s="227">
        <f>IF(N218="zákl. přenesená",J218,0)</f>
        <v>0</v>
      </c>
      <c r="BH218" s="227">
        <f>IF(N218="sníž. přenesená",J218,0)</f>
        <v>0</v>
      </c>
      <c r="BI218" s="227">
        <f>IF(N218="nulová",J218,0)</f>
        <v>0</v>
      </c>
      <c r="BJ218" s="18" t="s">
        <v>79</v>
      </c>
      <c r="BK218" s="227">
        <f>ROUND(I218*H218,2)</f>
        <v>0</v>
      </c>
      <c r="BL218" s="18" t="s">
        <v>149</v>
      </c>
      <c r="BM218" s="18" t="s">
        <v>295</v>
      </c>
    </row>
    <row r="219" s="1" customFormat="1">
      <c r="B219" s="39"/>
      <c r="C219" s="40"/>
      <c r="D219" s="228" t="s">
        <v>151</v>
      </c>
      <c r="E219" s="40"/>
      <c r="F219" s="229" t="s">
        <v>296</v>
      </c>
      <c r="G219" s="40"/>
      <c r="H219" s="40"/>
      <c r="I219" s="143"/>
      <c r="J219" s="40"/>
      <c r="K219" s="40"/>
      <c r="L219" s="44"/>
      <c r="M219" s="230"/>
      <c r="N219" s="80"/>
      <c r="O219" s="80"/>
      <c r="P219" s="80"/>
      <c r="Q219" s="80"/>
      <c r="R219" s="80"/>
      <c r="S219" s="80"/>
      <c r="T219" s="81"/>
      <c r="AT219" s="18" t="s">
        <v>151</v>
      </c>
      <c r="AU219" s="18" t="s">
        <v>81</v>
      </c>
    </row>
    <row r="220" s="12" customFormat="1">
      <c r="B220" s="231"/>
      <c r="C220" s="232"/>
      <c r="D220" s="228" t="s">
        <v>153</v>
      </c>
      <c r="E220" s="233" t="s">
        <v>19</v>
      </c>
      <c r="F220" s="234" t="s">
        <v>297</v>
      </c>
      <c r="G220" s="232"/>
      <c r="H220" s="233" t="s">
        <v>19</v>
      </c>
      <c r="I220" s="235"/>
      <c r="J220" s="232"/>
      <c r="K220" s="232"/>
      <c r="L220" s="236"/>
      <c r="M220" s="237"/>
      <c r="N220" s="238"/>
      <c r="O220" s="238"/>
      <c r="P220" s="238"/>
      <c r="Q220" s="238"/>
      <c r="R220" s="238"/>
      <c r="S220" s="238"/>
      <c r="T220" s="239"/>
      <c r="AT220" s="240" t="s">
        <v>153</v>
      </c>
      <c r="AU220" s="240" t="s">
        <v>81</v>
      </c>
      <c r="AV220" s="12" t="s">
        <v>79</v>
      </c>
      <c r="AW220" s="12" t="s">
        <v>33</v>
      </c>
      <c r="AX220" s="12" t="s">
        <v>72</v>
      </c>
      <c r="AY220" s="240" t="s">
        <v>142</v>
      </c>
    </row>
    <row r="221" s="13" customFormat="1">
      <c r="B221" s="241"/>
      <c r="C221" s="242"/>
      <c r="D221" s="228" t="s">
        <v>153</v>
      </c>
      <c r="E221" s="243" t="s">
        <v>19</v>
      </c>
      <c r="F221" s="244" t="s">
        <v>298</v>
      </c>
      <c r="G221" s="242"/>
      <c r="H221" s="245">
        <v>400</v>
      </c>
      <c r="I221" s="246"/>
      <c r="J221" s="242"/>
      <c r="K221" s="242"/>
      <c r="L221" s="247"/>
      <c r="M221" s="248"/>
      <c r="N221" s="249"/>
      <c r="O221" s="249"/>
      <c r="P221" s="249"/>
      <c r="Q221" s="249"/>
      <c r="R221" s="249"/>
      <c r="S221" s="249"/>
      <c r="T221" s="250"/>
      <c r="AT221" s="251" t="s">
        <v>153</v>
      </c>
      <c r="AU221" s="251" t="s">
        <v>81</v>
      </c>
      <c r="AV221" s="13" t="s">
        <v>81</v>
      </c>
      <c r="AW221" s="13" t="s">
        <v>33</v>
      </c>
      <c r="AX221" s="13" t="s">
        <v>79</v>
      </c>
      <c r="AY221" s="251" t="s">
        <v>142</v>
      </c>
    </row>
    <row r="222" s="1" customFormat="1" ht="20.4" customHeight="1">
      <c r="B222" s="39"/>
      <c r="C222" s="216" t="s">
        <v>299</v>
      </c>
      <c r="D222" s="216" t="s">
        <v>144</v>
      </c>
      <c r="E222" s="217" t="s">
        <v>300</v>
      </c>
      <c r="F222" s="218" t="s">
        <v>301</v>
      </c>
      <c r="G222" s="219" t="s">
        <v>147</v>
      </c>
      <c r="H222" s="220">
        <v>400</v>
      </c>
      <c r="I222" s="221"/>
      <c r="J222" s="222">
        <f>ROUND(I222*H222,2)</f>
        <v>0</v>
      </c>
      <c r="K222" s="218" t="s">
        <v>148</v>
      </c>
      <c r="L222" s="44"/>
      <c r="M222" s="223" t="s">
        <v>19</v>
      </c>
      <c r="N222" s="224" t="s">
        <v>43</v>
      </c>
      <c r="O222" s="80"/>
      <c r="P222" s="225">
        <f>O222*H222</f>
        <v>0</v>
      </c>
      <c r="Q222" s="225">
        <v>0</v>
      </c>
      <c r="R222" s="225">
        <f>Q222*H222</f>
        <v>0</v>
      </c>
      <c r="S222" s="225">
        <v>0</v>
      </c>
      <c r="T222" s="226">
        <f>S222*H222</f>
        <v>0</v>
      </c>
      <c r="AR222" s="18" t="s">
        <v>149</v>
      </c>
      <c r="AT222" s="18" t="s">
        <v>144</v>
      </c>
      <c r="AU222" s="18" t="s">
        <v>81</v>
      </c>
      <c r="AY222" s="18" t="s">
        <v>142</v>
      </c>
      <c r="BE222" s="227">
        <f>IF(N222="základní",J222,0)</f>
        <v>0</v>
      </c>
      <c r="BF222" s="227">
        <f>IF(N222="snížená",J222,0)</f>
        <v>0</v>
      </c>
      <c r="BG222" s="227">
        <f>IF(N222="zákl. přenesená",J222,0)</f>
        <v>0</v>
      </c>
      <c r="BH222" s="227">
        <f>IF(N222="sníž. přenesená",J222,0)</f>
        <v>0</v>
      </c>
      <c r="BI222" s="227">
        <f>IF(N222="nulová",J222,0)</f>
        <v>0</v>
      </c>
      <c r="BJ222" s="18" t="s">
        <v>79</v>
      </c>
      <c r="BK222" s="227">
        <f>ROUND(I222*H222,2)</f>
        <v>0</v>
      </c>
      <c r="BL222" s="18" t="s">
        <v>149</v>
      </c>
      <c r="BM222" s="18" t="s">
        <v>302</v>
      </c>
    </row>
    <row r="223" s="1" customFormat="1">
      <c r="B223" s="39"/>
      <c r="C223" s="40"/>
      <c r="D223" s="228" t="s">
        <v>151</v>
      </c>
      <c r="E223" s="40"/>
      <c r="F223" s="229" t="s">
        <v>303</v>
      </c>
      <c r="G223" s="40"/>
      <c r="H223" s="40"/>
      <c r="I223" s="143"/>
      <c r="J223" s="40"/>
      <c r="K223" s="40"/>
      <c r="L223" s="44"/>
      <c r="M223" s="230"/>
      <c r="N223" s="80"/>
      <c r="O223" s="80"/>
      <c r="P223" s="80"/>
      <c r="Q223" s="80"/>
      <c r="R223" s="80"/>
      <c r="S223" s="80"/>
      <c r="T223" s="81"/>
      <c r="AT223" s="18" t="s">
        <v>151</v>
      </c>
      <c r="AU223" s="18" t="s">
        <v>81</v>
      </c>
    </row>
    <row r="224" s="12" customFormat="1">
      <c r="B224" s="231"/>
      <c r="C224" s="232"/>
      <c r="D224" s="228" t="s">
        <v>153</v>
      </c>
      <c r="E224" s="233" t="s">
        <v>19</v>
      </c>
      <c r="F224" s="234" t="s">
        <v>297</v>
      </c>
      <c r="G224" s="232"/>
      <c r="H224" s="233" t="s">
        <v>19</v>
      </c>
      <c r="I224" s="235"/>
      <c r="J224" s="232"/>
      <c r="K224" s="232"/>
      <c r="L224" s="236"/>
      <c r="M224" s="237"/>
      <c r="N224" s="238"/>
      <c r="O224" s="238"/>
      <c r="P224" s="238"/>
      <c r="Q224" s="238"/>
      <c r="R224" s="238"/>
      <c r="S224" s="238"/>
      <c r="T224" s="239"/>
      <c r="AT224" s="240" t="s">
        <v>153</v>
      </c>
      <c r="AU224" s="240" t="s">
        <v>81</v>
      </c>
      <c r="AV224" s="12" t="s">
        <v>79</v>
      </c>
      <c r="AW224" s="12" t="s">
        <v>33</v>
      </c>
      <c r="AX224" s="12" t="s">
        <v>72</v>
      </c>
      <c r="AY224" s="240" t="s">
        <v>142</v>
      </c>
    </row>
    <row r="225" s="13" customFormat="1">
      <c r="B225" s="241"/>
      <c r="C225" s="242"/>
      <c r="D225" s="228" t="s">
        <v>153</v>
      </c>
      <c r="E225" s="243" t="s">
        <v>19</v>
      </c>
      <c r="F225" s="244" t="s">
        <v>298</v>
      </c>
      <c r="G225" s="242"/>
      <c r="H225" s="245">
        <v>400</v>
      </c>
      <c r="I225" s="246"/>
      <c r="J225" s="242"/>
      <c r="K225" s="242"/>
      <c r="L225" s="247"/>
      <c r="M225" s="248"/>
      <c r="N225" s="249"/>
      <c r="O225" s="249"/>
      <c r="P225" s="249"/>
      <c r="Q225" s="249"/>
      <c r="R225" s="249"/>
      <c r="S225" s="249"/>
      <c r="T225" s="250"/>
      <c r="AT225" s="251" t="s">
        <v>153</v>
      </c>
      <c r="AU225" s="251" t="s">
        <v>81</v>
      </c>
      <c r="AV225" s="13" t="s">
        <v>81</v>
      </c>
      <c r="AW225" s="13" t="s">
        <v>33</v>
      </c>
      <c r="AX225" s="13" t="s">
        <v>79</v>
      </c>
      <c r="AY225" s="251" t="s">
        <v>142</v>
      </c>
    </row>
    <row r="226" s="1" customFormat="1" ht="20.4" customHeight="1">
      <c r="B226" s="39"/>
      <c r="C226" s="263" t="s">
        <v>304</v>
      </c>
      <c r="D226" s="263" t="s">
        <v>305</v>
      </c>
      <c r="E226" s="264" t="s">
        <v>306</v>
      </c>
      <c r="F226" s="265" t="s">
        <v>307</v>
      </c>
      <c r="G226" s="266" t="s">
        <v>308</v>
      </c>
      <c r="H226" s="267">
        <v>6</v>
      </c>
      <c r="I226" s="268"/>
      <c r="J226" s="269">
        <f>ROUND(I226*H226,2)</f>
        <v>0</v>
      </c>
      <c r="K226" s="265" t="s">
        <v>148</v>
      </c>
      <c r="L226" s="270"/>
      <c r="M226" s="271" t="s">
        <v>19</v>
      </c>
      <c r="N226" s="272" t="s">
        <v>43</v>
      </c>
      <c r="O226" s="80"/>
      <c r="P226" s="225">
        <f>O226*H226</f>
        <v>0</v>
      </c>
      <c r="Q226" s="225">
        <v>0.001</v>
      </c>
      <c r="R226" s="225">
        <f>Q226*H226</f>
        <v>0.0060000000000000001</v>
      </c>
      <c r="S226" s="225">
        <v>0</v>
      </c>
      <c r="T226" s="226">
        <f>S226*H226</f>
        <v>0</v>
      </c>
      <c r="AR226" s="18" t="s">
        <v>188</v>
      </c>
      <c r="AT226" s="18" t="s">
        <v>305</v>
      </c>
      <c r="AU226" s="18" t="s">
        <v>81</v>
      </c>
      <c r="AY226" s="18" t="s">
        <v>142</v>
      </c>
      <c r="BE226" s="227">
        <f>IF(N226="základní",J226,0)</f>
        <v>0</v>
      </c>
      <c r="BF226" s="227">
        <f>IF(N226="snížená",J226,0)</f>
        <v>0</v>
      </c>
      <c r="BG226" s="227">
        <f>IF(N226="zákl. přenesená",J226,0)</f>
        <v>0</v>
      </c>
      <c r="BH226" s="227">
        <f>IF(N226="sníž. přenesená",J226,0)</f>
        <v>0</v>
      </c>
      <c r="BI226" s="227">
        <f>IF(N226="nulová",J226,0)</f>
        <v>0</v>
      </c>
      <c r="BJ226" s="18" t="s">
        <v>79</v>
      </c>
      <c r="BK226" s="227">
        <f>ROUND(I226*H226,2)</f>
        <v>0</v>
      </c>
      <c r="BL226" s="18" t="s">
        <v>149</v>
      </c>
      <c r="BM226" s="18" t="s">
        <v>309</v>
      </c>
    </row>
    <row r="227" s="13" customFormat="1">
      <c r="B227" s="241"/>
      <c r="C227" s="242"/>
      <c r="D227" s="228" t="s">
        <v>153</v>
      </c>
      <c r="E227" s="242"/>
      <c r="F227" s="244" t="s">
        <v>310</v>
      </c>
      <c r="G227" s="242"/>
      <c r="H227" s="245">
        <v>6</v>
      </c>
      <c r="I227" s="246"/>
      <c r="J227" s="242"/>
      <c r="K227" s="242"/>
      <c r="L227" s="247"/>
      <c r="M227" s="248"/>
      <c r="N227" s="249"/>
      <c r="O227" s="249"/>
      <c r="P227" s="249"/>
      <c r="Q227" s="249"/>
      <c r="R227" s="249"/>
      <c r="S227" s="249"/>
      <c r="T227" s="250"/>
      <c r="AT227" s="251" t="s">
        <v>153</v>
      </c>
      <c r="AU227" s="251" t="s">
        <v>81</v>
      </c>
      <c r="AV227" s="13" t="s">
        <v>81</v>
      </c>
      <c r="AW227" s="13" t="s">
        <v>4</v>
      </c>
      <c r="AX227" s="13" t="s">
        <v>79</v>
      </c>
      <c r="AY227" s="251" t="s">
        <v>142</v>
      </c>
    </row>
    <row r="228" s="1" customFormat="1" ht="20.4" customHeight="1">
      <c r="B228" s="39"/>
      <c r="C228" s="216" t="s">
        <v>311</v>
      </c>
      <c r="D228" s="216" t="s">
        <v>144</v>
      </c>
      <c r="E228" s="217" t="s">
        <v>312</v>
      </c>
      <c r="F228" s="218" t="s">
        <v>313</v>
      </c>
      <c r="G228" s="219" t="s">
        <v>147</v>
      </c>
      <c r="H228" s="220">
        <v>400</v>
      </c>
      <c r="I228" s="221"/>
      <c r="J228" s="222">
        <f>ROUND(I228*H228,2)</f>
        <v>0</v>
      </c>
      <c r="K228" s="218" t="s">
        <v>148</v>
      </c>
      <c r="L228" s="44"/>
      <c r="M228" s="223" t="s">
        <v>19</v>
      </c>
      <c r="N228" s="224" t="s">
        <v>43</v>
      </c>
      <c r="O228" s="80"/>
      <c r="P228" s="225">
        <f>O228*H228</f>
        <v>0</v>
      </c>
      <c r="Q228" s="225">
        <v>0</v>
      </c>
      <c r="R228" s="225">
        <f>Q228*H228</f>
        <v>0</v>
      </c>
      <c r="S228" s="225">
        <v>0</v>
      </c>
      <c r="T228" s="226">
        <f>S228*H228</f>
        <v>0</v>
      </c>
      <c r="AR228" s="18" t="s">
        <v>149</v>
      </c>
      <c r="AT228" s="18" t="s">
        <v>144</v>
      </c>
      <c r="AU228" s="18" t="s">
        <v>81</v>
      </c>
      <c r="AY228" s="18" t="s">
        <v>142</v>
      </c>
      <c r="BE228" s="227">
        <f>IF(N228="základní",J228,0)</f>
        <v>0</v>
      </c>
      <c r="BF228" s="227">
        <f>IF(N228="snížená",J228,0)</f>
        <v>0</v>
      </c>
      <c r="BG228" s="227">
        <f>IF(N228="zákl. přenesená",J228,0)</f>
        <v>0</v>
      </c>
      <c r="BH228" s="227">
        <f>IF(N228="sníž. přenesená",J228,0)</f>
        <v>0</v>
      </c>
      <c r="BI228" s="227">
        <f>IF(N228="nulová",J228,0)</f>
        <v>0</v>
      </c>
      <c r="BJ228" s="18" t="s">
        <v>79</v>
      </c>
      <c r="BK228" s="227">
        <f>ROUND(I228*H228,2)</f>
        <v>0</v>
      </c>
      <c r="BL228" s="18" t="s">
        <v>149</v>
      </c>
      <c r="BM228" s="18" t="s">
        <v>314</v>
      </c>
    </row>
    <row r="229" s="1" customFormat="1">
      <c r="B229" s="39"/>
      <c r="C229" s="40"/>
      <c r="D229" s="228" t="s">
        <v>151</v>
      </c>
      <c r="E229" s="40"/>
      <c r="F229" s="229" t="s">
        <v>315</v>
      </c>
      <c r="G229" s="40"/>
      <c r="H229" s="40"/>
      <c r="I229" s="143"/>
      <c r="J229" s="40"/>
      <c r="K229" s="40"/>
      <c r="L229" s="44"/>
      <c r="M229" s="230"/>
      <c r="N229" s="80"/>
      <c r="O229" s="80"/>
      <c r="P229" s="80"/>
      <c r="Q229" s="80"/>
      <c r="R229" s="80"/>
      <c r="S229" s="80"/>
      <c r="T229" s="81"/>
      <c r="AT229" s="18" t="s">
        <v>151</v>
      </c>
      <c r="AU229" s="18" t="s">
        <v>81</v>
      </c>
    </row>
    <row r="230" s="12" customFormat="1">
      <c r="B230" s="231"/>
      <c r="C230" s="232"/>
      <c r="D230" s="228" t="s">
        <v>153</v>
      </c>
      <c r="E230" s="233" t="s">
        <v>19</v>
      </c>
      <c r="F230" s="234" t="s">
        <v>297</v>
      </c>
      <c r="G230" s="232"/>
      <c r="H230" s="233" t="s">
        <v>19</v>
      </c>
      <c r="I230" s="235"/>
      <c r="J230" s="232"/>
      <c r="K230" s="232"/>
      <c r="L230" s="236"/>
      <c r="M230" s="237"/>
      <c r="N230" s="238"/>
      <c r="O230" s="238"/>
      <c r="P230" s="238"/>
      <c r="Q230" s="238"/>
      <c r="R230" s="238"/>
      <c r="S230" s="238"/>
      <c r="T230" s="239"/>
      <c r="AT230" s="240" t="s">
        <v>153</v>
      </c>
      <c r="AU230" s="240" t="s">
        <v>81</v>
      </c>
      <c r="AV230" s="12" t="s">
        <v>79</v>
      </c>
      <c r="AW230" s="12" t="s">
        <v>33</v>
      </c>
      <c r="AX230" s="12" t="s">
        <v>72</v>
      </c>
      <c r="AY230" s="240" t="s">
        <v>142</v>
      </c>
    </row>
    <row r="231" s="13" customFormat="1">
      <c r="B231" s="241"/>
      <c r="C231" s="242"/>
      <c r="D231" s="228" t="s">
        <v>153</v>
      </c>
      <c r="E231" s="243" t="s">
        <v>19</v>
      </c>
      <c r="F231" s="244" t="s">
        <v>298</v>
      </c>
      <c r="G231" s="242"/>
      <c r="H231" s="245">
        <v>400</v>
      </c>
      <c r="I231" s="246"/>
      <c r="J231" s="242"/>
      <c r="K231" s="242"/>
      <c r="L231" s="247"/>
      <c r="M231" s="248"/>
      <c r="N231" s="249"/>
      <c r="O231" s="249"/>
      <c r="P231" s="249"/>
      <c r="Q231" s="249"/>
      <c r="R231" s="249"/>
      <c r="S231" s="249"/>
      <c r="T231" s="250"/>
      <c r="AT231" s="251" t="s">
        <v>153</v>
      </c>
      <c r="AU231" s="251" t="s">
        <v>81</v>
      </c>
      <c r="AV231" s="13" t="s">
        <v>81</v>
      </c>
      <c r="AW231" s="13" t="s">
        <v>33</v>
      </c>
      <c r="AX231" s="13" t="s">
        <v>79</v>
      </c>
      <c r="AY231" s="251" t="s">
        <v>142</v>
      </c>
    </row>
    <row r="232" s="1" customFormat="1" ht="20.4" customHeight="1">
      <c r="B232" s="39"/>
      <c r="C232" s="263" t="s">
        <v>316</v>
      </c>
      <c r="D232" s="263" t="s">
        <v>305</v>
      </c>
      <c r="E232" s="264" t="s">
        <v>317</v>
      </c>
      <c r="F232" s="265" t="s">
        <v>318</v>
      </c>
      <c r="G232" s="266" t="s">
        <v>158</v>
      </c>
      <c r="H232" s="267">
        <v>23.199999999999999</v>
      </c>
      <c r="I232" s="268"/>
      <c r="J232" s="269">
        <f>ROUND(I232*H232,2)</f>
        <v>0</v>
      </c>
      <c r="K232" s="265" t="s">
        <v>148</v>
      </c>
      <c r="L232" s="270"/>
      <c r="M232" s="271" t="s">
        <v>19</v>
      </c>
      <c r="N232" s="272" t="s">
        <v>43</v>
      </c>
      <c r="O232" s="80"/>
      <c r="P232" s="225">
        <f>O232*H232</f>
        <v>0</v>
      </c>
      <c r="Q232" s="225">
        <v>0.20999999999999999</v>
      </c>
      <c r="R232" s="225">
        <f>Q232*H232</f>
        <v>4.8719999999999999</v>
      </c>
      <c r="S232" s="225">
        <v>0</v>
      </c>
      <c r="T232" s="226">
        <f>S232*H232</f>
        <v>0</v>
      </c>
      <c r="AR232" s="18" t="s">
        <v>188</v>
      </c>
      <c r="AT232" s="18" t="s">
        <v>305</v>
      </c>
      <c r="AU232" s="18" t="s">
        <v>81</v>
      </c>
      <c r="AY232" s="18" t="s">
        <v>142</v>
      </c>
      <c r="BE232" s="227">
        <f>IF(N232="základní",J232,0)</f>
        <v>0</v>
      </c>
      <c r="BF232" s="227">
        <f>IF(N232="snížená",J232,0)</f>
        <v>0</v>
      </c>
      <c r="BG232" s="227">
        <f>IF(N232="zákl. přenesená",J232,0)</f>
        <v>0</v>
      </c>
      <c r="BH232" s="227">
        <f>IF(N232="sníž. přenesená",J232,0)</f>
        <v>0</v>
      </c>
      <c r="BI232" s="227">
        <f>IF(N232="nulová",J232,0)</f>
        <v>0</v>
      </c>
      <c r="BJ232" s="18" t="s">
        <v>79</v>
      </c>
      <c r="BK232" s="227">
        <f>ROUND(I232*H232,2)</f>
        <v>0</v>
      </c>
      <c r="BL232" s="18" t="s">
        <v>149</v>
      </c>
      <c r="BM232" s="18" t="s">
        <v>319</v>
      </c>
    </row>
    <row r="233" s="13" customFormat="1">
      <c r="B233" s="241"/>
      <c r="C233" s="242"/>
      <c r="D233" s="228" t="s">
        <v>153</v>
      </c>
      <c r="E233" s="242"/>
      <c r="F233" s="244" t="s">
        <v>320</v>
      </c>
      <c r="G233" s="242"/>
      <c r="H233" s="245">
        <v>23.199999999999999</v>
      </c>
      <c r="I233" s="246"/>
      <c r="J233" s="242"/>
      <c r="K233" s="242"/>
      <c r="L233" s="247"/>
      <c r="M233" s="248"/>
      <c r="N233" s="249"/>
      <c r="O233" s="249"/>
      <c r="P233" s="249"/>
      <c r="Q233" s="249"/>
      <c r="R233" s="249"/>
      <c r="S233" s="249"/>
      <c r="T233" s="250"/>
      <c r="AT233" s="251" t="s">
        <v>153</v>
      </c>
      <c r="AU233" s="251" t="s">
        <v>81</v>
      </c>
      <c r="AV233" s="13" t="s">
        <v>81</v>
      </c>
      <c r="AW233" s="13" t="s">
        <v>4</v>
      </c>
      <c r="AX233" s="13" t="s">
        <v>79</v>
      </c>
      <c r="AY233" s="251" t="s">
        <v>142</v>
      </c>
    </row>
    <row r="234" s="1" customFormat="1" ht="20.4" customHeight="1">
      <c r="B234" s="39"/>
      <c r="C234" s="216" t="s">
        <v>321</v>
      </c>
      <c r="D234" s="216" t="s">
        <v>144</v>
      </c>
      <c r="E234" s="217" t="s">
        <v>322</v>
      </c>
      <c r="F234" s="218" t="s">
        <v>323</v>
      </c>
      <c r="G234" s="219" t="s">
        <v>324</v>
      </c>
      <c r="H234" s="220">
        <v>0</v>
      </c>
      <c r="I234" s="221"/>
      <c r="J234" s="222">
        <f>ROUND(I234*H234,2)</f>
        <v>0</v>
      </c>
      <c r="K234" s="218" t="s">
        <v>148</v>
      </c>
      <c r="L234" s="44"/>
      <c r="M234" s="223" t="s">
        <v>19</v>
      </c>
      <c r="N234" s="224" t="s">
        <v>43</v>
      </c>
      <c r="O234" s="80"/>
      <c r="P234" s="225">
        <f>O234*H234</f>
        <v>0</v>
      </c>
      <c r="Q234" s="225">
        <v>0.01281</v>
      </c>
      <c r="R234" s="225">
        <f>Q234*H234</f>
        <v>0</v>
      </c>
      <c r="S234" s="225">
        <v>0</v>
      </c>
      <c r="T234" s="226">
        <f>S234*H234</f>
        <v>0</v>
      </c>
      <c r="AR234" s="18" t="s">
        <v>149</v>
      </c>
      <c r="AT234" s="18" t="s">
        <v>144</v>
      </c>
      <c r="AU234" s="18" t="s">
        <v>81</v>
      </c>
      <c r="AY234" s="18" t="s">
        <v>142</v>
      </c>
      <c r="BE234" s="227">
        <f>IF(N234="základní",J234,0)</f>
        <v>0</v>
      </c>
      <c r="BF234" s="227">
        <f>IF(N234="snížená",J234,0)</f>
        <v>0</v>
      </c>
      <c r="BG234" s="227">
        <f>IF(N234="zákl. přenesená",J234,0)</f>
        <v>0</v>
      </c>
      <c r="BH234" s="227">
        <f>IF(N234="sníž. přenesená",J234,0)</f>
        <v>0</v>
      </c>
      <c r="BI234" s="227">
        <f>IF(N234="nulová",J234,0)</f>
        <v>0</v>
      </c>
      <c r="BJ234" s="18" t="s">
        <v>79</v>
      </c>
      <c r="BK234" s="227">
        <f>ROUND(I234*H234,2)</f>
        <v>0</v>
      </c>
      <c r="BL234" s="18" t="s">
        <v>149</v>
      </c>
      <c r="BM234" s="18" t="s">
        <v>325</v>
      </c>
    </row>
    <row r="235" s="1" customFormat="1" ht="14.4" customHeight="1">
      <c r="B235" s="39"/>
      <c r="C235" s="216" t="s">
        <v>326</v>
      </c>
      <c r="D235" s="216" t="s">
        <v>144</v>
      </c>
      <c r="E235" s="217" t="s">
        <v>327</v>
      </c>
      <c r="F235" s="218" t="s">
        <v>328</v>
      </c>
      <c r="G235" s="219" t="s">
        <v>147</v>
      </c>
      <c r="H235" s="220">
        <v>400</v>
      </c>
      <c r="I235" s="221"/>
      <c r="J235" s="222">
        <f>ROUND(I235*H235,2)</f>
        <v>0</v>
      </c>
      <c r="K235" s="218" t="s">
        <v>19</v>
      </c>
      <c r="L235" s="44"/>
      <c r="M235" s="223" t="s">
        <v>19</v>
      </c>
      <c r="N235" s="224" t="s">
        <v>43</v>
      </c>
      <c r="O235" s="80"/>
      <c r="P235" s="225">
        <f>O235*H235</f>
        <v>0</v>
      </c>
      <c r="Q235" s="225">
        <v>0</v>
      </c>
      <c r="R235" s="225">
        <f>Q235*H235</f>
        <v>0</v>
      </c>
      <c r="S235" s="225">
        <v>0</v>
      </c>
      <c r="T235" s="226">
        <f>S235*H235</f>
        <v>0</v>
      </c>
      <c r="AR235" s="18" t="s">
        <v>149</v>
      </c>
      <c r="AT235" s="18" t="s">
        <v>144</v>
      </c>
      <c r="AU235" s="18" t="s">
        <v>81</v>
      </c>
      <c r="AY235" s="18" t="s">
        <v>142</v>
      </c>
      <c r="BE235" s="227">
        <f>IF(N235="základní",J235,0)</f>
        <v>0</v>
      </c>
      <c r="BF235" s="227">
        <f>IF(N235="snížená",J235,0)</f>
        <v>0</v>
      </c>
      <c r="BG235" s="227">
        <f>IF(N235="zákl. přenesená",J235,0)</f>
        <v>0</v>
      </c>
      <c r="BH235" s="227">
        <f>IF(N235="sníž. přenesená",J235,0)</f>
        <v>0</v>
      </c>
      <c r="BI235" s="227">
        <f>IF(N235="nulová",J235,0)</f>
        <v>0</v>
      </c>
      <c r="BJ235" s="18" t="s">
        <v>79</v>
      </c>
      <c r="BK235" s="227">
        <f>ROUND(I235*H235,2)</f>
        <v>0</v>
      </c>
      <c r="BL235" s="18" t="s">
        <v>149</v>
      </c>
      <c r="BM235" s="18" t="s">
        <v>329</v>
      </c>
    </row>
    <row r="236" s="12" customFormat="1">
      <c r="B236" s="231"/>
      <c r="C236" s="232"/>
      <c r="D236" s="228" t="s">
        <v>153</v>
      </c>
      <c r="E236" s="233" t="s">
        <v>19</v>
      </c>
      <c r="F236" s="234" t="s">
        <v>297</v>
      </c>
      <c r="G236" s="232"/>
      <c r="H236" s="233" t="s">
        <v>19</v>
      </c>
      <c r="I236" s="235"/>
      <c r="J236" s="232"/>
      <c r="K236" s="232"/>
      <c r="L236" s="236"/>
      <c r="M236" s="237"/>
      <c r="N236" s="238"/>
      <c r="O236" s="238"/>
      <c r="P236" s="238"/>
      <c r="Q236" s="238"/>
      <c r="R236" s="238"/>
      <c r="S236" s="238"/>
      <c r="T236" s="239"/>
      <c r="AT236" s="240" t="s">
        <v>153</v>
      </c>
      <c r="AU236" s="240" t="s">
        <v>81</v>
      </c>
      <c r="AV236" s="12" t="s">
        <v>79</v>
      </c>
      <c r="AW236" s="12" t="s">
        <v>33</v>
      </c>
      <c r="AX236" s="12" t="s">
        <v>72</v>
      </c>
      <c r="AY236" s="240" t="s">
        <v>142</v>
      </c>
    </row>
    <row r="237" s="13" customFormat="1">
      <c r="B237" s="241"/>
      <c r="C237" s="242"/>
      <c r="D237" s="228" t="s">
        <v>153</v>
      </c>
      <c r="E237" s="243" t="s">
        <v>19</v>
      </c>
      <c r="F237" s="244" t="s">
        <v>298</v>
      </c>
      <c r="G237" s="242"/>
      <c r="H237" s="245">
        <v>400</v>
      </c>
      <c r="I237" s="246"/>
      <c r="J237" s="242"/>
      <c r="K237" s="242"/>
      <c r="L237" s="247"/>
      <c r="M237" s="248"/>
      <c r="N237" s="249"/>
      <c r="O237" s="249"/>
      <c r="P237" s="249"/>
      <c r="Q237" s="249"/>
      <c r="R237" s="249"/>
      <c r="S237" s="249"/>
      <c r="T237" s="250"/>
      <c r="AT237" s="251" t="s">
        <v>153</v>
      </c>
      <c r="AU237" s="251" t="s">
        <v>81</v>
      </c>
      <c r="AV237" s="13" t="s">
        <v>81</v>
      </c>
      <c r="AW237" s="13" t="s">
        <v>33</v>
      </c>
      <c r="AX237" s="13" t="s">
        <v>79</v>
      </c>
      <c r="AY237" s="251" t="s">
        <v>142</v>
      </c>
    </row>
    <row r="238" s="1" customFormat="1" ht="14.4" customHeight="1">
      <c r="B238" s="39"/>
      <c r="C238" s="263" t="s">
        <v>330</v>
      </c>
      <c r="D238" s="263" t="s">
        <v>305</v>
      </c>
      <c r="E238" s="264" t="s">
        <v>331</v>
      </c>
      <c r="F238" s="265" t="s">
        <v>332</v>
      </c>
      <c r="G238" s="266" t="s">
        <v>308</v>
      </c>
      <c r="H238" s="267">
        <v>20</v>
      </c>
      <c r="I238" s="268"/>
      <c r="J238" s="269">
        <f>ROUND(I238*H238,2)</f>
        <v>0</v>
      </c>
      <c r="K238" s="265" t="s">
        <v>19</v>
      </c>
      <c r="L238" s="270"/>
      <c r="M238" s="271" t="s">
        <v>19</v>
      </c>
      <c r="N238" s="272" t="s">
        <v>43</v>
      </c>
      <c r="O238" s="80"/>
      <c r="P238" s="225">
        <f>O238*H238</f>
        <v>0</v>
      </c>
      <c r="Q238" s="225">
        <v>0</v>
      </c>
      <c r="R238" s="225">
        <f>Q238*H238</f>
        <v>0</v>
      </c>
      <c r="S238" s="225">
        <v>0</v>
      </c>
      <c r="T238" s="226">
        <f>S238*H238</f>
        <v>0</v>
      </c>
      <c r="AR238" s="18" t="s">
        <v>188</v>
      </c>
      <c r="AT238" s="18" t="s">
        <v>305</v>
      </c>
      <c r="AU238" s="18" t="s">
        <v>81</v>
      </c>
      <c r="AY238" s="18" t="s">
        <v>142</v>
      </c>
      <c r="BE238" s="227">
        <f>IF(N238="základní",J238,0)</f>
        <v>0</v>
      </c>
      <c r="BF238" s="227">
        <f>IF(N238="snížená",J238,0)</f>
        <v>0</v>
      </c>
      <c r="BG238" s="227">
        <f>IF(N238="zákl. přenesená",J238,0)</f>
        <v>0</v>
      </c>
      <c r="BH238" s="227">
        <f>IF(N238="sníž. přenesená",J238,0)</f>
        <v>0</v>
      </c>
      <c r="BI238" s="227">
        <f>IF(N238="nulová",J238,0)</f>
        <v>0</v>
      </c>
      <c r="BJ238" s="18" t="s">
        <v>79</v>
      </c>
      <c r="BK238" s="227">
        <f>ROUND(I238*H238,2)</f>
        <v>0</v>
      </c>
      <c r="BL238" s="18" t="s">
        <v>149</v>
      </c>
      <c r="BM238" s="18" t="s">
        <v>333</v>
      </c>
    </row>
    <row r="239" s="13" customFormat="1">
      <c r="B239" s="241"/>
      <c r="C239" s="242"/>
      <c r="D239" s="228" t="s">
        <v>153</v>
      </c>
      <c r="E239" s="242"/>
      <c r="F239" s="244" t="s">
        <v>334</v>
      </c>
      <c r="G239" s="242"/>
      <c r="H239" s="245">
        <v>20</v>
      </c>
      <c r="I239" s="246"/>
      <c r="J239" s="242"/>
      <c r="K239" s="242"/>
      <c r="L239" s="247"/>
      <c r="M239" s="248"/>
      <c r="N239" s="249"/>
      <c r="O239" s="249"/>
      <c r="P239" s="249"/>
      <c r="Q239" s="249"/>
      <c r="R239" s="249"/>
      <c r="S239" s="249"/>
      <c r="T239" s="250"/>
      <c r="AT239" s="251" t="s">
        <v>153</v>
      </c>
      <c r="AU239" s="251" t="s">
        <v>81</v>
      </c>
      <c r="AV239" s="13" t="s">
        <v>81</v>
      </c>
      <c r="AW239" s="13" t="s">
        <v>4</v>
      </c>
      <c r="AX239" s="13" t="s">
        <v>79</v>
      </c>
      <c r="AY239" s="251" t="s">
        <v>142</v>
      </c>
    </row>
    <row r="240" s="1" customFormat="1" ht="20.4" customHeight="1">
      <c r="B240" s="39"/>
      <c r="C240" s="216" t="s">
        <v>335</v>
      </c>
      <c r="D240" s="216" t="s">
        <v>144</v>
      </c>
      <c r="E240" s="217" t="s">
        <v>336</v>
      </c>
      <c r="F240" s="218" t="s">
        <v>337</v>
      </c>
      <c r="G240" s="219" t="s">
        <v>158</v>
      </c>
      <c r="H240" s="220">
        <v>40</v>
      </c>
      <c r="I240" s="221"/>
      <c r="J240" s="222">
        <f>ROUND(I240*H240,2)</f>
        <v>0</v>
      </c>
      <c r="K240" s="218" t="s">
        <v>148</v>
      </c>
      <c r="L240" s="44"/>
      <c r="M240" s="223" t="s">
        <v>19</v>
      </c>
      <c r="N240" s="224" t="s">
        <v>43</v>
      </c>
      <c r="O240" s="80"/>
      <c r="P240" s="225">
        <f>O240*H240</f>
        <v>0</v>
      </c>
      <c r="Q240" s="225">
        <v>0</v>
      </c>
      <c r="R240" s="225">
        <f>Q240*H240</f>
        <v>0</v>
      </c>
      <c r="S240" s="225">
        <v>0</v>
      </c>
      <c r="T240" s="226">
        <f>S240*H240</f>
        <v>0</v>
      </c>
      <c r="AR240" s="18" t="s">
        <v>149</v>
      </c>
      <c r="AT240" s="18" t="s">
        <v>144</v>
      </c>
      <c r="AU240" s="18" t="s">
        <v>81</v>
      </c>
      <c r="AY240" s="18" t="s">
        <v>142</v>
      </c>
      <c r="BE240" s="227">
        <f>IF(N240="základní",J240,0)</f>
        <v>0</v>
      </c>
      <c r="BF240" s="227">
        <f>IF(N240="snížená",J240,0)</f>
        <v>0</v>
      </c>
      <c r="BG240" s="227">
        <f>IF(N240="zákl. přenesená",J240,0)</f>
        <v>0</v>
      </c>
      <c r="BH240" s="227">
        <f>IF(N240="sníž. přenesená",J240,0)</f>
        <v>0</v>
      </c>
      <c r="BI240" s="227">
        <f>IF(N240="nulová",J240,0)</f>
        <v>0</v>
      </c>
      <c r="BJ240" s="18" t="s">
        <v>79</v>
      </c>
      <c r="BK240" s="227">
        <f>ROUND(I240*H240,2)</f>
        <v>0</v>
      </c>
      <c r="BL240" s="18" t="s">
        <v>149</v>
      </c>
      <c r="BM240" s="18" t="s">
        <v>338</v>
      </c>
    </row>
    <row r="241" s="12" customFormat="1">
      <c r="B241" s="231"/>
      <c r="C241" s="232"/>
      <c r="D241" s="228" t="s">
        <v>153</v>
      </c>
      <c r="E241" s="233" t="s">
        <v>19</v>
      </c>
      <c r="F241" s="234" t="s">
        <v>297</v>
      </c>
      <c r="G241" s="232"/>
      <c r="H241" s="233" t="s">
        <v>19</v>
      </c>
      <c r="I241" s="235"/>
      <c r="J241" s="232"/>
      <c r="K241" s="232"/>
      <c r="L241" s="236"/>
      <c r="M241" s="237"/>
      <c r="N241" s="238"/>
      <c r="O241" s="238"/>
      <c r="P241" s="238"/>
      <c r="Q241" s="238"/>
      <c r="R241" s="238"/>
      <c r="S241" s="238"/>
      <c r="T241" s="239"/>
      <c r="AT241" s="240" t="s">
        <v>153</v>
      </c>
      <c r="AU241" s="240" t="s">
        <v>81</v>
      </c>
      <c r="AV241" s="12" t="s">
        <v>79</v>
      </c>
      <c r="AW241" s="12" t="s">
        <v>33</v>
      </c>
      <c r="AX241" s="12" t="s">
        <v>72</v>
      </c>
      <c r="AY241" s="240" t="s">
        <v>142</v>
      </c>
    </row>
    <row r="242" s="13" customFormat="1">
      <c r="B242" s="241"/>
      <c r="C242" s="242"/>
      <c r="D242" s="228" t="s">
        <v>153</v>
      </c>
      <c r="E242" s="243" t="s">
        <v>19</v>
      </c>
      <c r="F242" s="244" t="s">
        <v>339</v>
      </c>
      <c r="G242" s="242"/>
      <c r="H242" s="245">
        <v>40</v>
      </c>
      <c r="I242" s="246"/>
      <c r="J242" s="242"/>
      <c r="K242" s="242"/>
      <c r="L242" s="247"/>
      <c r="M242" s="248"/>
      <c r="N242" s="249"/>
      <c r="O242" s="249"/>
      <c r="P242" s="249"/>
      <c r="Q242" s="249"/>
      <c r="R242" s="249"/>
      <c r="S242" s="249"/>
      <c r="T242" s="250"/>
      <c r="AT242" s="251" t="s">
        <v>153</v>
      </c>
      <c r="AU242" s="251" t="s">
        <v>81</v>
      </c>
      <c r="AV242" s="13" t="s">
        <v>81</v>
      </c>
      <c r="AW242" s="13" t="s">
        <v>33</v>
      </c>
      <c r="AX242" s="13" t="s">
        <v>79</v>
      </c>
      <c r="AY242" s="251" t="s">
        <v>142</v>
      </c>
    </row>
    <row r="243" s="11" customFormat="1" ht="22.8" customHeight="1">
      <c r="B243" s="200"/>
      <c r="C243" s="201"/>
      <c r="D243" s="202" t="s">
        <v>71</v>
      </c>
      <c r="E243" s="214" t="s">
        <v>81</v>
      </c>
      <c r="F243" s="214" t="s">
        <v>340</v>
      </c>
      <c r="G243" s="201"/>
      <c r="H243" s="201"/>
      <c r="I243" s="204"/>
      <c r="J243" s="215">
        <f>BK243</f>
        <v>0</v>
      </c>
      <c r="K243" s="201"/>
      <c r="L243" s="206"/>
      <c r="M243" s="207"/>
      <c r="N243" s="208"/>
      <c r="O243" s="208"/>
      <c r="P243" s="209">
        <f>SUM(P244:P267)</f>
        <v>0</v>
      </c>
      <c r="Q243" s="208"/>
      <c r="R243" s="209">
        <f>SUM(R244:R267)</f>
        <v>64.517826550000009</v>
      </c>
      <c r="S243" s="208"/>
      <c r="T243" s="210">
        <f>SUM(T244:T267)</f>
        <v>0</v>
      </c>
      <c r="AR243" s="211" t="s">
        <v>79</v>
      </c>
      <c r="AT243" s="212" t="s">
        <v>71</v>
      </c>
      <c r="AU243" s="212" t="s">
        <v>79</v>
      </c>
      <c r="AY243" s="211" t="s">
        <v>142</v>
      </c>
      <c r="BK243" s="213">
        <f>SUM(BK244:BK267)</f>
        <v>0</v>
      </c>
    </row>
    <row r="244" s="1" customFormat="1" ht="20.4" customHeight="1">
      <c r="B244" s="39"/>
      <c r="C244" s="216" t="s">
        <v>341</v>
      </c>
      <c r="D244" s="216" t="s">
        <v>144</v>
      </c>
      <c r="E244" s="217" t="s">
        <v>342</v>
      </c>
      <c r="F244" s="218" t="s">
        <v>343</v>
      </c>
      <c r="G244" s="219" t="s">
        <v>158</v>
      </c>
      <c r="H244" s="220">
        <v>29</v>
      </c>
      <c r="I244" s="221"/>
      <c r="J244" s="222">
        <f>ROUND(I244*H244,2)</f>
        <v>0</v>
      </c>
      <c r="K244" s="218" t="s">
        <v>19</v>
      </c>
      <c r="L244" s="44"/>
      <c r="M244" s="223" t="s">
        <v>19</v>
      </c>
      <c r="N244" s="224" t="s">
        <v>43</v>
      </c>
      <c r="O244" s="80"/>
      <c r="P244" s="225">
        <f>O244*H244</f>
        <v>0</v>
      </c>
      <c r="Q244" s="225">
        <v>2.1600000000000001</v>
      </c>
      <c r="R244" s="225">
        <f>Q244*H244</f>
        <v>62.640000000000001</v>
      </c>
      <c r="S244" s="225">
        <v>0</v>
      </c>
      <c r="T244" s="226">
        <f>S244*H244</f>
        <v>0</v>
      </c>
      <c r="AR244" s="18" t="s">
        <v>149</v>
      </c>
      <c r="AT244" s="18" t="s">
        <v>144</v>
      </c>
      <c r="AU244" s="18" t="s">
        <v>81</v>
      </c>
      <c r="AY244" s="18" t="s">
        <v>142</v>
      </c>
      <c r="BE244" s="227">
        <f>IF(N244="základní",J244,0)</f>
        <v>0</v>
      </c>
      <c r="BF244" s="227">
        <f>IF(N244="snížená",J244,0)</f>
        <v>0</v>
      </c>
      <c r="BG244" s="227">
        <f>IF(N244="zákl. přenesená",J244,0)</f>
        <v>0</v>
      </c>
      <c r="BH244" s="227">
        <f>IF(N244="sníž. přenesená",J244,0)</f>
        <v>0</v>
      </c>
      <c r="BI244" s="227">
        <f>IF(N244="nulová",J244,0)</f>
        <v>0</v>
      </c>
      <c r="BJ244" s="18" t="s">
        <v>79</v>
      </c>
      <c r="BK244" s="227">
        <f>ROUND(I244*H244,2)</f>
        <v>0</v>
      </c>
      <c r="BL244" s="18" t="s">
        <v>149</v>
      </c>
      <c r="BM244" s="18" t="s">
        <v>344</v>
      </c>
    </row>
    <row r="245" s="1" customFormat="1">
      <c r="B245" s="39"/>
      <c r="C245" s="40"/>
      <c r="D245" s="228" t="s">
        <v>151</v>
      </c>
      <c r="E245" s="40"/>
      <c r="F245" s="229" t="s">
        <v>345</v>
      </c>
      <c r="G245" s="40"/>
      <c r="H245" s="40"/>
      <c r="I245" s="143"/>
      <c r="J245" s="40"/>
      <c r="K245" s="40"/>
      <c r="L245" s="44"/>
      <c r="M245" s="230"/>
      <c r="N245" s="80"/>
      <c r="O245" s="80"/>
      <c r="P245" s="80"/>
      <c r="Q245" s="80"/>
      <c r="R245" s="80"/>
      <c r="S245" s="80"/>
      <c r="T245" s="81"/>
      <c r="AT245" s="18" t="s">
        <v>151</v>
      </c>
      <c r="AU245" s="18" t="s">
        <v>81</v>
      </c>
    </row>
    <row r="246" s="12" customFormat="1">
      <c r="B246" s="231"/>
      <c r="C246" s="232"/>
      <c r="D246" s="228" t="s">
        <v>153</v>
      </c>
      <c r="E246" s="233" t="s">
        <v>19</v>
      </c>
      <c r="F246" s="234" t="s">
        <v>154</v>
      </c>
      <c r="G246" s="232"/>
      <c r="H246" s="233" t="s">
        <v>19</v>
      </c>
      <c r="I246" s="235"/>
      <c r="J246" s="232"/>
      <c r="K246" s="232"/>
      <c r="L246" s="236"/>
      <c r="M246" s="237"/>
      <c r="N246" s="238"/>
      <c r="O246" s="238"/>
      <c r="P246" s="238"/>
      <c r="Q246" s="238"/>
      <c r="R246" s="238"/>
      <c r="S246" s="238"/>
      <c r="T246" s="239"/>
      <c r="AT246" s="240" t="s">
        <v>153</v>
      </c>
      <c r="AU246" s="240" t="s">
        <v>81</v>
      </c>
      <c r="AV246" s="12" t="s">
        <v>79</v>
      </c>
      <c r="AW246" s="12" t="s">
        <v>33</v>
      </c>
      <c r="AX246" s="12" t="s">
        <v>72</v>
      </c>
      <c r="AY246" s="240" t="s">
        <v>142</v>
      </c>
    </row>
    <row r="247" s="12" customFormat="1">
      <c r="B247" s="231"/>
      <c r="C247" s="232"/>
      <c r="D247" s="228" t="s">
        <v>153</v>
      </c>
      <c r="E247" s="233" t="s">
        <v>19</v>
      </c>
      <c r="F247" s="234" t="s">
        <v>346</v>
      </c>
      <c r="G247" s="232"/>
      <c r="H247" s="233" t="s">
        <v>19</v>
      </c>
      <c r="I247" s="235"/>
      <c r="J247" s="232"/>
      <c r="K247" s="232"/>
      <c r="L247" s="236"/>
      <c r="M247" s="237"/>
      <c r="N247" s="238"/>
      <c r="O247" s="238"/>
      <c r="P247" s="238"/>
      <c r="Q247" s="238"/>
      <c r="R247" s="238"/>
      <c r="S247" s="238"/>
      <c r="T247" s="239"/>
      <c r="AT247" s="240" t="s">
        <v>153</v>
      </c>
      <c r="AU247" s="240" t="s">
        <v>81</v>
      </c>
      <c r="AV247" s="12" t="s">
        <v>79</v>
      </c>
      <c r="AW247" s="12" t="s">
        <v>33</v>
      </c>
      <c r="AX247" s="12" t="s">
        <v>72</v>
      </c>
      <c r="AY247" s="240" t="s">
        <v>142</v>
      </c>
    </row>
    <row r="248" s="13" customFormat="1">
      <c r="B248" s="241"/>
      <c r="C248" s="242"/>
      <c r="D248" s="228" t="s">
        <v>153</v>
      </c>
      <c r="E248" s="243" t="s">
        <v>19</v>
      </c>
      <c r="F248" s="244" t="s">
        <v>347</v>
      </c>
      <c r="G248" s="242"/>
      <c r="H248" s="245">
        <v>29</v>
      </c>
      <c r="I248" s="246"/>
      <c r="J248" s="242"/>
      <c r="K248" s="242"/>
      <c r="L248" s="247"/>
      <c r="M248" s="248"/>
      <c r="N248" s="249"/>
      <c r="O248" s="249"/>
      <c r="P248" s="249"/>
      <c r="Q248" s="249"/>
      <c r="R248" s="249"/>
      <c r="S248" s="249"/>
      <c r="T248" s="250"/>
      <c r="AT248" s="251" t="s">
        <v>153</v>
      </c>
      <c r="AU248" s="251" t="s">
        <v>81</v>
      </c>
      <c r="AV248" s="13" t="s">
        <v>81</v>
      </c>
      <c r="AW248" s="13" t="s">
        <v>33</v>
      </c>
      <c r="AX248" s="13" t="s">
        <v>79</v>
      </c>
      <c r="AY248" s="251" t="s">
        <v>142</v>
      </c>
    </row>
    <row r="249" s="1" customFormat="1" ht="20.4" customHeight="1">
      <c r="B249" s="39"/>
      <c r="C249" s="216" t="s">
        <v>348</v>
      </c>
      <c r="D249" s="216" t="s">
        <v>144</v>
      </c>
      <c r="E249" s="217" t="s">
        <v>349</v>
      </c>
      <c r="F249" s="218" t="s">
        <v>350</v>
      </c>
      <c r="G249" s="219" t="s">
        <v>158</v>
      </c>
      <c r="H249" s="220">
        <v>0.17299999999999999</v>
      </c>
      <c r="I249" s="221"/>
      <c r="J249" s="222">
        <f>ROUND(I249*H249,2)</f>
        <v>0</v>
      </c>
      <c r="K249" s="218" t="s">
        <v>148</v>
      </c>
      <c r="L249" s="44"/>
      <c r="M249" s="223" t="s">
        <v>19</v>
      </c>
      <c r="N249" s="224" t="s">
        <v>43</v>
      </c>
      <c r="O249" s="80"/>
      <c r="P249" s="225">
        <f>O249*H249</f>
        <v>0</v>
      </c>
      <c r="Q249" s="225">
        <v>2.45329</v>
      </c>
      <c r="R249" s="225">
        <f>Q249*H249</f>
        <v>0.42441916999999996</v>
      </c>
      <c r="S249" s="225">
        <v>0</v>
      </c>
      <c r="T249" s="226">
        <f>S249*H249</f>
        <v>0</v>
      </c>
      <c r="AR249" s="18" t="s">
        <v>149</v>
      </c>
      <c r="AT249" s="18" t="s">
        <v>144</v>
      </c>
      <c r="AU249" s="18" t="s">
        <v>81</v>
      </c>
      <c r="AY249" s="18" t="s">
        <v>142</v>
      </c>
      <c r="BE249" s="227">
        <f>IF(N249="základní",J249,0)</f>
        <v>0</v>
      </c>
      <c r="BF249" s="227">
        <f>IF(N249="snížená",J249,0)</f>
        <v>0</v>
      </c>
      <c r="BG249" s="227">
        <f>IF(N249="zákl. přenesená",J249,0)</f>
        <v>0</v>
      </c>
      <c r="BH249" s="227">
        <f>IF(N249="sníž. přenesená",J249,0)</f>
        <v>0</v>
      </c>
      <c r="BI249" s="227">
        <f>IF(N249="nulová",J249,0)</f>
        <v>0</v>
      </c>
      <c r="BJ249" s="18" t="s">
        <v>79</v>
      </c>
      <c r="BK249" s="227">
        <f>ROUND(I249*H249,2)</f>
        <v>0</v>
      </c>
      <c r="BL249" s="18" t="s">
        <v>149</v>
      </c>
      <c r="BM249" s="18" t="s">
        <v>351</v>
      </c>
    </row>
    <row r="250" s="1" customFormat="1">
      <c r="B250" s="39"/>
      <c r="C250" s="40"/>
      <c r="D250" s="228" t="s">
        <v>151</v>
      </c>
      <c r="E250" s="40"/>
      <c r="F250" s="229" t="s">
        <v>352</v>
      </c>
      <c r="G250" s="40"/>
      <c r="H250" s="40"/>
      <c r="I250" s="143"/>
      <c r="J250" s="40"/>
      <c r="K250" s="40"/>
      <c r="L250" s="44"/>
      <c r="M250" s="230"/>
      <c r="N250" s="80"/>
      <c r="O250" s="80"/>
      <c r="P250" s="80"/>
      <c r="Q250" s="80"/>
      <c r="R250" s="80"/>
      <c r="S250" s="80"/>
      <c r="T250" s="81"/>
      <c r="AT250" s="18" t="s">
        <v>151</v>
      </c>
      <c r="AU250" s="18" t="s">
        <v>81</v>
      </c>
    </row>
    <row r="251" s="12" customFormat="1">
      <c r="B251" s="231"/>
      <c r="C251" s="232"/>
      <c r="D251" s="228" t="s">
        <v>153</v>
      </c>
      <c r="E251" s="233" t="s">
        <v>19</v>
      </c>
      <c r="F251" s="234" t="s">
        <v>353</v>
      </c>
      <c r="G251" s="232"/>
      <c r="H251" s="233" t="s">
        <v>19</v>
      </c>
      <c r="I251" s="235"/>
      <c r="J251" s="232"/>
      <c r="K251" s="232"/>
      <c r="L251" s="236"/>
      <c r="M251" s="237"/>
      <c r="N251" s="238"/>
      <c r="O251" s="238"/>
      <c r="P251" s="238"/>
      <c r="Q251" s="238"/>
      <c r="R251" s="238"/>
      <c r="S251" s="238"/>
      <c r="T251" s="239"/>
      <c r="AT251" s="240" t="s">
        <v>153</v>
      </c>
      <c r="AU251" s="240" t="s">
        <v>81</v>
      </c>
      <c r="AV251" s="12" t="s">
        <v>79</v>
      </c>
      <c r="AW251" s="12" t="s">
        <v>33</v>
      </c>
      <c r="AX251" s="12" t="s">
        <v>72</v>
      </c>
      <c r="AY251" s="240" t="s">
        <v>142</v>
      </c>
    </row>
    <row r="252" s="13" customFormat="1">
      <c r="B252" s="241"/>
      <c r="C252" s="242"/>
      <c r="D252" s="228" t="s">
        <v>153</v>
      </c>
      <c r="E252" s="243" t="s">
        <v>19</v>
      </c>
      <c r="F252" s="244" t="s">
        <v>354</v>
      </c>
      <c r="G252" s="242"/>
      <c r="H252" s="245">
        <v>0.17299999999999999</v>
      </c>
      <c r="I252" s="246"/>
      <c r="J252" s="242"/>
      <c r="K252" s="242"/>
      <c r="L252" s="247"/>
      <c r="M252" s="248"/>
      <c r="N252" s="249"/>
      <c r="O252" s="249"/>
      <c r="P252" s="249"/>
      <c r="Q252" s="249"/>
      <c r="R252" s="249"/>
      <c r="S252" s="249"/>
      <c r="T252" s="250"/>
      <c r="AT252" s="251" t="s">
        <v>153</v>
      </c>
      <c r="AU252" s="251" t="s">
        <v>81</v>
      </c>
      <c r="AV252" s="13" t="s">
        <v>81</v>
      </c>
      <c r="AW252" s="13" t="s">
        <v>33</v>
      </c>
      <c r="AX252" s="13" t="s">
        <v>79</v>
      </c>
      <c r="AY252" s="251" t="s">
        <v>142</v>
      </c>
    </row>
    <row r="253" s="1" customFormat="1" ht="20.4" customHeight="1">
      <c r="B253" s="39"/>
      <c r="C253" s="216" t="s">
        <v>355</v>
      </c>
      <c r="D253" s="216" t="s">
        <v>144</v>
      </c>
      <c r="E253" s="217" t="s">
        <v>356</v>
      </c>
      <c r="F253" s="218" t="s">
        <v>357</v>
      </c>
      <c r="G253" s="219" t="s">
        <v>147</v>
      </c>
      <c r="H253" s="220">
        <v>1.7949999999999999</v>
      </c>
      <c r="I253" s="221"/>
      <c r="J253" s="222">
        <f>ROUND(I253*H253,2)</f>
        <v>0</v>
      </c>
      <c r="K253" s="218" t="s">
        <v>148</v>
      </c>
      <c r="L253" s="44"/>
      <c r="M253" s="223" t="s">
        <v>19</v>
      </c>
      <c r="N253" s="224" t="s">
        <v>43</v>
      </c>
      <c r="O253" s="80"/>
      <c r="P253" s="225">
        <f>O253*H253</f>
        <v>0</v>
      </c>
      <c r="Q253" s="225">
        <v>0.00247</v>
      </c>
      <c r="R253" s="225">
        <f>Q253*H253</f>
        <v>0.0044336499999999999</v>
      </c>
      <c r="S253" s="225">
        <v>0</v>
      </c>
      <c r="T253" s="226">
        <f>S253*H253</f>
        <v>0</v>
      </c>
      <c r="AR253" s="18" t="s">
        <v>149</v>
      </c>
      <c r="AT253" s="18" t="s">
        <v>144</v>
      </c>
      <c r="AU253" s="18" t="s">
        <v>81</v>
      </c>
      <c r="AY253" s="18" t="s">
        <v>142</v>
      </c>
      <c r="BE253" s="227">
        <f>IF(N253="základní",J253,0)</f>
        <v>0</v>
      </c>
      <c r="BF253" s="227">
        <f>IF(N253="snížená",J253,0)</f>
        <v>0</v>
      </c>
      <c r="BG253" s="227">
        <f>IF(N253="zákl. přenesená",J253,0)</f>
        <v>0</v>
      </c>
      <c r="BH253" s="227">
        <f>IF(N253="sníž. přenesená",J253,0)</f>
        <v>0</v>
      </c>
      <c r="BI253" s="227">
        <f>IF(N253="nulová",J253,0)</f>
        <v>0</v>
      </c>
      <c r="BJ253" s="18" t="s">
        <v>79</v>
      </c>
      <c r="BK253" s="227">
        <f>ROUND(I253*H253,2)</f>
        <v>0</v>
      </c>
      <c r="BL253" s="18" t="s">
        <v>149</v>
      </c>
      <c r="BM253" s="18" t="s">
        <v>358</v>
      </c>
    </row>
    <row r="254" s="1" customFormat="1">
      <c r="B254" s="39"/>
      <c r="C254" s="40"/>
      <c r="D254" s="228" t="s">
        <v>151</v>
      </c>
      <c r="E254" s="40"/>
      <c r="F254" s="229" t="s">
        <v>359</v>
      </c>
      <c r="G254" s="40"/>
      <c r="H254" s="40"/>
      <c r="I254" s="143"/>
      <c r="J254" s="40"/>
      <c r="K254" s="40"/>
      <c r="L254" s="44"/>
      <c r="M254" s="230"/>
      <c r="N254" s="80"/>
      <c r="O254" s="80"/>
      <c r="P254" s="80"/>
      <c r="Q254" s="80"/>
      <c r="R254" s="80"/>
      <c r="S254" s="80"/>
      <c r="T254" s="81"/>
      <c r="AT254" s="18" t="s">
        <v>151</v>
      </c>
      <c r="AU254" s="18" t="s">
        <v>81</v>
      </c>
    </row>
    <row r="255" s="12" customFormat="1">
      <c r="B255" s="231"/>
      <c r="C255" s="232"/>
      <c r="D255" s="228" t="s">
        <v>153</v>
      </c>
      <c r="E255" s="233" t="s">
        <v>19</v>
      </c>
      <c r="F255" s="234" t="s">
        <v>353</v>
      </c>
      <c r="G255" s="232"/>
      <c r="H255" s="233" t="s">
        <v>19</v>
      </c>
      <c r="I255" s="235"/>
      <c r="J255" s="232"/>
      <c r="K255" s="232"/>
      <c r="L255" s="236"/>
      <c r="M255" s="237"/>
      <c r="N255" s="238"/>
      <c r="O255" s="238"/>
      <c r="P255" s="238"/>
      <c r="Q255" s="238"/>
      <c r="R255" s="238"/>
      <c r="S255" s="238"/>
      <c r="T255" s="239"/>
      <c r="AT255" s="240" t="s">
        <v>153</v>
      </c>
      <c r="AU255" s="240" t="s">
        <v>81</v>
      </c>
      <c r="AV255" s="12" t="s">
        <v>79</v>
      </c>
      <c r="AW255" s="12" t="s">
        <v>33</v>
      </c>
      <c r="AX255" s="12" t="s">
        <v>72</v>
      </c>
      <c r="AY255" s="240" t="s">
        <v>142</v>
      </c>
    </row>
    <row r="256" s="13" customFormat="1">
      <c r="B256" s="241"/>
      <c r="C256" s="242"/>
      <c r="D256" s="228" t="s">
        <v>153</v>
      </c>
      <c r="E256" s="243" t="s">
        <v>19</v>
      </c>
      <c r="F256" s="244" t="s">
        <v>360</v>
      </c>
      <c r="G256" s="242"/>
      <c r="H256" s="245">
        <v>1.1499999999999999</v>
      </c>
      <c r="I256" s="246"/>
      <c r="J256" s="242"/>
      <c r="K256" s="242"/>
      <c r="L256" s="247"/>
      <c r="M256" s="248"/>
      <c r="N256" s="249"/>
      <c r="O256" s="249"/>
      <c r="P256" s="249"/>
      <c r="Q256" s="249"/>
      <c r="R256" s="249"/>
      <c r="S256" s="249"/>
      <c r="T256" s="250"/>
      <c r="AT256" s="251" t="s">
        <v>153</v>
      </c>
      <c r="AU256" s="251" t="s">
        <v>81</v>
      </c>
      <c r="AV256" s="13" t="s">
        <v>81</v>
      </c>
      <c r="AW256" s="13" t="s">
        <v>33</v>
      </c>
      <c r="AX256" s="13" t="s">
        <v>72</v>
      </c>
      <c r="AY256" s="251" t="s">
        <v>142</v>
      </c>
    </row>
    <row r="257" s="13" customFormat="1">
      <c r="B257" s="241"/>
      <c r="C257" s="242"/>
      <c r="D257" s="228" t="s">
        <v>153</v>
      </c>
      <c r="E257" s="243" t="s">
        <v>19</v>
      </c>
      <c r="F257" s="244" t="s">
        <v>361</v>
      </c>
      <c r="G257" s="242"/>
      <c r="H257" s="245">
        <v>0.64500000000000002</v>
      </c>
      <c r="I257" s="246"/>
      <c r="J257" s="242"/>
      <c r="K257" s="242"/>
      <c r="L257" s="247"/>
      <c r="M257" s="248"/>
      <c r="N257" s="249"/>
      <c r="O257" s="249"/>
      <c r="P257" s="249"/>
      <c r="Q257" s="249"/>
      <c r="R257" s="249"/>
      <c r="S257" s="249"/>
      <c r="T257" s="250"/>
      <c r="AT257" s="251" t="s">
        <v>153</v>
      </c>
      <c r="AU257" s="251" t="s">
        <v>81</v>
      </c>
      <c r="AV257" s="13" t="s">
        <v>81</v>
      </c>
      <c r="AW257" s="13" t="s">
        <v>33</v>
      </c>
      <c r="AX257" s="13" t="s">
        <v>72</v>
      </c>
      <c r="AY257" s="251" t="s">
        <v>142</v>
      </c>
    </row>
    <row r="258" s="14" customFormat="1">
      <c r="B258" s="252"/>
      <c r="C258" s="253"/>
      <c r="D258" s="228" t="s">
        <v>153</v>
      </c>
      <c r="E258" s="254" t="s">
        <v>19</v>
      </c>
      <c r="F258" s="255" t="s">
        <v>227</v>
      </c>
      <c r="G258" s="253"/>
      <c r="H258" s="256">
        <v>1.7949999999999999</v>
      </c>
      <c r="I258" s="257"/>
      <c r="J258" s="253"/>
      <c r="K258" s="253"/>
      <c r="L258" s="258"/>
      <c r="M258" s="259"/>
      <c r="N258" s="260"/>
      <c r="O258" s="260"/>
      <c r="P258" s="260"/>
      <c r="Q258" s="260"/>
      <c r="R258" s="260"/>
      <c r="S258" s="260"/>
      <c r="T258" s="261"/>
      <c r="AT258" s="262" t="s">
        <v>153</v>
      </c>
      <c r="AU258" s="262" t="s">
        <v>81</v>
      </c>
      <c r="AV258" s="14" t="s">
        <v>149</v>
      </c>
      <c r="AW258" s="14" t="s">
        <v>33</v>
      </c>
      <c r="AX258" s="14" t="s">
        <v>79</v>
      </c>
      <c r="AY258" s="262" t="s">
        <v>142</v>
      </c>
    </row>
    <row r="259" s="1" customFormat="1" ht="20.4" customHeight="1">
      <c r="B259" s="39"/>
      <c r="C259" s="216" t="s">
        <v>362</v>
      </c>
      <c r="D259" s="216" t="s">
        <v>144</v>
      </c>
      <c r="E259" s="217" t="s">
        <v>363</v>
      </c>
      <c r="F259" s="218" t="s">
        <v>364</v>
      </c>
      <c r="G259" s="219" t="s">
        <v>147</v>
      </c>
      <c r="H259" s="220">
        <v>1.7949999999999999</v>
      </c>
      <c r="I259" s="221"/>
      <c r="J259" s="222">
        <f>ROUND(I259*H259,2)</f>
        <v>0</v>
      </c>
      <c r="K259" s="218" t="s">
        <v>148</v>
      </c>
      <c r="L259" s="44"/>
      <c r="M259" s="223" t="s">
        <v>19</v>
      </c>
      <c r="N259" s="224" t="s">
        <v>43</v>
      </c>
      <c r="O259" s="80"/>
      <c r="P259" s="225">
        <f>O259*H259</f>
        <v>0</v>
      </c>
      <c r="Q259" s="225">
        <v>0</v>
      </c>
      <c r="R259" s="225">
        <f>Q259*H259</f>
        <v>0</v>
      </c>
      <c r="S259" s="225">
        <v>0</v>
      </c>
      <c r="T259" s="226">
        <f>S259*H259</f>
        <v>0</v>
      </c>
      <c r="AR259" s="18" t="s">
        <v>149</v>
      </c>
      <c r="AT259" s="18" t="s">
        <v>144</v>
      </c>
      <c r="AU259" s="18" t="s">
        <v>81</v>
      </c>
      <c r="AY259" s="18" t="s">
        <v>142</v>
      </c>
      <c r="BE259" s="227">
        <f>IF(N259="základní",J259,0)</f>
        <v>0</v>
      </c>
      <c r="BF259" s="227">
        <f>IF(N259="snížená",J259,0)</f>
        <v>0</v>
      </c>
      <c r="BG259" s="227">
        <f>IF(N259="zákl. přenesená",J259,0)</f>
        <v>0</v>
      </c>
      <c r="BH259" s="227">
        <f>IF(N259="sníž. přenesená",J259,0)</f>
        <v>0</v>
      </c>
      <c r="BI259" s="227">
        <f>IF(N259="nulová",J259,0)</f>
        <v>0</v>
      </c>
      <c r="BJ259" s="18" t="s">
        <v>79</v>
      </c>
      <c r="BK259" s="227">
        <f>ROUND(I259*H259,2)</f>
        <v>0</v>
      </c>
      <c r="BL259" s="18" t="s">
        <v>149</v>
      </c>
      <c r="BM259" s="18" t="s">
        <v>365</v>
      </c>
    </row>
    <row r="260" s="1" customFormat="1">
      <c r="B260" s="39"/>
      <c r="C260" s="40"/>
      <c r="D260" s="228" t="s">
        <v>151</v>
      </c>
      <c r="E260" s="40"/>
      <c r="F260" s="229" t="s">
        <v>359</v>
      </c>
      <c r="G260" s="40"/>
      <c r="H260" s="40"/>
      <c r="I260" s="143"/>
      <c r="J260" s="40"/>
      <c r="K260" s="40"/>
      <c r="L260" s="44"/>
      <c r="M260" s="230"/>
      <c r="N260" s="80"/>
      <c r="O260" s="80"/>
      <c r="P260" s="80"/>
      <c r="Q260" s="80"/>
      <c r="R260" s="80"/>
      <c r="S260" s="80"/>
      <c r="T260" s="81"/>
      <c r="AT260" s="18" t="s">
        <v>151</v>
      </c>
      <c r="AU260" s="18" t="s">
        <v>81</v>
      </c>
    </row>
    <row r="261" s="1" customFormat="1" ht="20.4" customHeight="1">
      <c r="B261" s="39"/>
      <c r="C261" s="216" t="s">
        <v>366</v>
      </c>
      <c r="D261" s="216" t="s">
        <v>144</v>
      </c>
      <c r="E261" s="217" t="s">
        <v>367</v>
      </c>
      <c r="F261" s="218" t="s">
        <v>368</v>
      </c>
      <c r="G261" s="219" t="s">
        <v>147</v>
      </c>
      <c r="H261" s="220">
        <v>2.5</v>
      </c>
      <c r="I261" s="221"/>
      <c r="J261" s="222">
        <f>ROUND(I261*H261,2)</f>
        <v>0</v>
      </c>
      <c r="K261" s="218" t="s">
        <v>148</v>
      </c>
      <c r="L261" s="44"/>
      <c r="M261" s="223" t="s">
        <v>19</v>
      </c>
      <c r="N261" s="224" t="s">
        <v>43</v>
      </c>
      <c r="O261" s="80"/>
      <c r="P261" s="225">
        <f>O261*H261</f>
        <v>0</v>
      </c>
      <c r="Q261" s="225">
        <v>0.55291000000000001</v>
      </c>
      <c r="R261" s="225">
        <f>Q261*H261</f>
        <v>1.3822749999999999</v>
      </c>
      <c r="S261" s="225">
        <v>0</v>
      </c>
      <c r="T261" s="226">
        <f>S261*H261</f>
        <v>0</v>
      </c>
      <c r="AR261" s="18" t="s">
        <v>149</v>
      </c>
      <c r="AT261" s="18" t="s">
        <v>144</v>
      </c>
      <c r="AU261" s="18" t="s">
        <v>81</v>
      </c>
      <c r="AY261" s="18" t="s">
        <v>142</v>
      </c>
      <c r="BE261" s="227">
        <f>IF(N261="základní",J261,0)</f>
        <v>0</v>
      </c>
      <c r="BF261" s="227">
        <f>IF(N261="snížená",J261,0)</f>
        <v>0</v>
      </c>
      <c r="BG261" s="227">
        <f>IF(N261="zákl. přenesená",J261,0)</f>
        <v>0</v>
      </c>
      <c r="BH261" s="227">
        <f>IF(N261="sníž. přenesená",J261,0)</f>
        <v>0</v>
      </c>
      <c r="BI261" s="227">
        <f>IF(N261="nulová",J261,0)</f>
        <v>0</v>
      </c>
      <c r="BJ261" s="18" t="s">
        <v>79</v>
      </c>
      <c r="BK261" s="227">
        <f>ROUND(I261*H261,2)</f>
        <v>0</v>
      </c>
      <c r="BL261" s="18" t="s">
        <v>149</v>
      </c>
      <c r="BM261" s="18" t="s">
        <v>369</v>
      </c>
    </row>
    <row r="262" s="1" customFormat="1">
      <c r="B262" s="39"/>
      <c r="C262" s="40"/>
      <c r="D262" s="228" t="s">
        <v>151</v>
      </c>
      <c r="E262" s="40"/>
      <c r="F262" s="229" t="s">
        <v>370</v>
      </c>
      <c r="G262" s="40"/>
      <c r="H262" s="40"/>
      <c r="I262" s="143"/>
      <c r="J262" s="40"/>
      <c r="K262" s="40"/>
      <c r="L262" s="44"/>
      <c r="M262" s="230"/>
      <c r="N262" s="80"/>
      <c r="O262" s="80"/>
      <c r="P262" s="80"/>
      <c r="Q262" s="80"/>
      <c r="R262" s="80"/>
      <c r="S262" s="80"/>
      <c r="T262" s="81"/>
      <c r="AT262" s="18" t="s">
        <v>151</v>
      </c>
      <c r="AU262" s="18" t="s">
        <v>81</v>
      </c>
    </row>
    <row r="263" s="12" customFormat="1">
      <c r="B263" s="231"/>
      <c r="C263" s="232"/>
      <c r="D263" s="228" t="s">
        <v>153</v>
      </c>
      <c r="E263" s="233" t="s">
        <v>19</v>
      </c>
      <c r="F263" s="234" t="s">
        <v>154</v>
      </c>
      <c r="G263" s="232"/>
      <c r="H263" s="233" t="s">
        <v>19</v>
      </c>
      <c r="I263" s="235"/>
      <c r="J263" s="232"/>
      <c r="K263" s="232"/>
      <c r="L263" s="236"/>
      <c r="M263" s="237"/>
      <c r="N263" s="238"/>
      <c r="O263" s="238"/>
      <c r="P263" s="238"/>
      <c r="Q263" s="238"/>
      <c r="R263" s="238"/>
      <c r="S263" s="238"/>
      <c r="T263" s="239"/>
      <c r="AT263" s="240" t="s">
        <v>153</v>
      </c>
      <c r="AU263" s="240" t="s">
        <v>81</v>
      </c>
      <c r="AV263" s="12" t="s">
        <v>79</v>
      </c>
      <c r="AW263" s="12" t="s">
        <v>33</v>
      </c>
      <c r="AX263" s="12" t="s">
        <v>72</v>
      </c>
      <c r="AY263" s="240" t="s">
        <v>142</v>
      </c>
    </row>
    <row r="264" s="13" customFormat="1">
      <c r="B264" s="241"/>
      <c r="C264" s="242"/>
      <c r="D264" s="228" t="s">
        <v>153</v>
      </c>
      <c r="E264" s="243" t="s">
        <v>19</v>
      </c>
      <c r="F264" s="244" t="s">
        <v>371</v>
      </c>
      <c r="G264" s="242"/>
      <c r="H264" s="245">
        <v>2.5</v>
      </c>
      <c r="I264" s="246"/>
      <c r="J264" s="242"/>
      <c r="K264" s="242"/>
      <c r="L264" s="247"/>
      <c r="M264" s="248"/>
      <c r="N264" s="249"/>
      <c r="O264" s="249"/>
      <c r="P264" s="249"/>
      <c r="Q264" s="249"/>
      <c r="R264" s="249"/>
      <c r="S264" s="249"/>
      <c r="T264" s="250"/>
      <c r="AT264" s="251" t="s">
        <v>153</v>
      </c>
      <c r="AU264" s="251" t="s">
        <v>81</v>
      </c>
      <c r="AV264" s="13" t="s">
        <v>81</v>
      </c>
      <c r="AW264" s="13" t="s">
        <v>33</v>
      </c>
      <c r="AX264" s="13" t="s">
        <v>79</v>
      </c>
      <c r="AY264" s="251" t="s">
        <v>142</v>
      </c>
    </row>
    <row r="265" s="1" customFormat="1" ht="20.4" customHeight="1">
      <c r="B265" s="39"/>
      <c r="C265" s="216" t="s">
        <v>372</v>
      </c>
      <c r="D265" s="216" t="s">
        <v>144</v>
      </c>
      <c r="E265" s="217" t="s">
        <v>373</v>
      </c>
      <c r="F265" s="218" t="s">
        <v>374</v>
      </c>
      <c r="G265" s="219" t="s">
        <v>280</v>
      </c>
      <c r="H265" s="220">
        <v>0.063</v>
      </c>
      <c r="I265" s="221"/>
      <c r="J265" s="222">
        <f>ROUND(I265*H265,2)</f>
        <v>0</v>
      </c>
      <c r="K265" s="218" t="s">
        <v>148</v>
      </c>
      <c r="L265" s="44"/>
      <c r="M265" s="223" t="s">
        <v>19</v>
      </c>
      <c r="N265" s="224" t="s">
        <v>43</v>
      </c>
      <c r="O265" s="80"/>
      <c r="P265" s="225">
        <f>O265*H265</f>
        <v>0</v>
      </c>
      <c r="Q265" s="225">
        <v>1.05871</v>
      </c>
      <c r="R265" s="225">
        <f>Q265*H265</f>
        <v>0.066698729999999998</v>
      </c>
      <c r="S265" s="225">
        <v>0</v>
      </c>
      <c r="T265" s="226">
        <f>S265*H265</f>
        <v>0</v>
      </c>
      <c r="AR265" s="18" t="s">
        <v>149</v>
      </c>
      <c r="AT265" s="18" t="s">
        <v>144</v>
      </c>
      <c r="AU265" s="18" t="s">
        <v>81</v>
      </c>
      <c r="AY265" s="18" t="s">
        <v>142</v>
      </c>
      <c r="BE265" s="227">
        <f>IF(N265="základní",J265,0)</f>
        <v>0</v>
      </c>
      <c r="BF265" s="227">
        <f>IF(N265="snížená",J265,0)</f>
        <v>0</v>
      </c>
      <c r="BG265" s="227">
        <f>IF(N265="zákl. přenesená",J265,0)</f>
        <v>0</v>
      </c>
      <c r="BH265" s="227">
        <f>IF(N265="sníž. přenesená",J265,0)</f>
        <v>0</v>
      </c>
      <c r="BI265" s="227">
        <f>IF(N265="nulová",J265,0)</f>
        <v>0</v>
      </c>
      <c r="BJ265" s="18" t="s">
        <v>79</v>
      </c>
      <c r="BK265" s="227">
        <f>ROUND(I265*H265,2)</f>
        <v>0</v>
      </c>
      <c r="BL265" s="18" t="s">
        <v>149</v>
      </c>
      <c r="BM265" s="18" t="s">
        <v>375</v>
      </c>
    </row>
    <row r="266" s="12" customFormat="1">
      <c r="B266" s="231"/>
      <c r="C266" s="232"/>
      <c r="D266" s="228" t="s">
        <v>153</v>
      </c>
      <c r="E266" s="233" t="s">
        <v>19</v>
      </c>
      <c r="F266" s="234" t="s">
        <v>154</v>
      </c>
      <c r="G266" s="232"/>
      <c r="H266" s="233" t="s">
        <v>19</v>
      </c>
      <c r="I266" s="235"/>
      <c r="J266" s="232"/>
      <c r="K266" s="232"/>
      <c r="L266" s="236"/>
      <c r="M266" s="237"/>
      <c r="N266" s="238"/>
      <c r="O266" s="238"/>
      <c r="P266" s="238"/>
      <c r="Q266" s="238"/>
      <c r="R266" s="238"/>
      <c r="S266" s="238"/>
      <c r="T266" s="239"/>
      <c r="AT266" s="240" t="s">
        <v>153</v>
      </c>
      <c r="AU266" s="240" t="s">
        <v>81</v>
      </c>
      <c r="AV266" s="12" t="s">
        <v>79</v>
      </c>
      <c r="AW266" s="12" t="s">
        <v>33</v>
      </c>
      <c r="AX266" s="12" t="s">
        <v>72</v>
      </c>
      <c r="AY266" s="240" t="s">
        <v>142</v>
      </c>
    </row>
    <row r="267" s="13" customFormat="1">
      <c r="B267" s="241"/>
      <c r="C267" s="242"/>
      <c r="D267" s="228" t="s">
        <v>153</v>
      </c>
      <c r="E267" s="243" t="s">
        <v>19</v>
      </c>
      <c r="F267" s="244" t="s">
        <v>376</v>
      </c>
      <c r="G267" s="242"/>
      <c r="H267" s="245">
        <v>0.063</v>
      </c>
      <c r="I267" s="246"/>
      <c r="J267" s="242"/>
      <c r="K267" s="242"/>
      <c r="L267" s="247"/>
      <c r="M267" s="248"/>
      <c r="N267" s="249"/>
      <c r="O267" s="249"/>
      <c r="P267" s="249"/>
      <c r="Q267" s="249"/>
      <c r="R267" s="249"/>
      <c r="S267" s="249"/>
      <c r="T267" s="250"/>
      <c r="AT267" s="251" t="s">
        <v>153</v>
      </c>
      <c r="AU267" s="251" t="s">
        <v>81</v>
      </c>
      <c r="AV267" s="13" t="s">
        <v>81</v>
      </c>
      <c r="AW267" s="13" t="s">
        <v>33</v>
      </c>
      <c r="AX267" s="13" t="s">
        <v>79</v>
      </c>
      <c r="AY267" s="251" t="s">
        <v>142</v>
      </c>
    </row>
    <row r="268" s="11" customFormat="1" ht="22.8" customHeight="1">
      <c r="B268" s="200"/>
      <c r="C268" s="201"/>
      <c r="D268" s="202" t="s">
        <v>71</v>
      </c>
      <c r="E268" s="214" t="s">
        <v>162</v>
      </c>
      <c r="F268" s="214" t="s">
        <v>377</v>
      </c>
      <c r="G268" s="201"/>
      <c r="H268" s="201"/>
      <c r="I268" s="204"/>
      <c r="J268" s="215">
        <f>BK268</f>
        <v>0</v>
      </c>
      <c r="K268" s="201"/>
      <c r="L268" s="206"/>
      <c r="M268" s="207"/>
      <c r="N268" s="208"/>
      <c r="O268" s="208"/>
      <c r="P268" s="209">
        <f>SUM(P269:P323)</f>
        <v>0</v>
      </c>
      <c r="Q268" s="208"/>
      <c r="R268" s="209">
        <f>SUM(R269:R323)</f>
        <v>76.571020890000014</v>
      </c>
      <c r="S268" s="208"/>
      <c r="T268" s="210">
        <f>SUM(T269:T323)</f>
        <v>0</v>
      </c>
      <c r="AR268" s="211" t="s">
        <v>79</v>
      </c>
      <c r="AT268" s="212" t="s">
        <v>71</v>
      </c>
      <c r="AU268" s="212" t="s">
        <v>79</v>
      </c>
      <c r="AY268" s="211" t="s">
        <v>142</v>
      </c>
      <c r="BK268" s="213">
        <f>SUM(BK269:BK323)</f>
        <v>0</v>
      </c>
    </row>
    <row r="269" s="1" customFormat="1" ht="20.4" customHeight="1">
      <c r="B269" s="39"/>
      <c r="C269" s="216" t="s">
        <v>378</v>
      </c>
      <c r="D269" s="216" t="s">
        <v>144</v>
      </c>
      <c r="E269" s="217" t="s">
        <v>379</v>
      </c>
      <c r="F269" s="218" t="s">
        <v>380</v>
      </c>
      <c r="G269" s="219" t="s">
        <v>158</v>
      </c>
      <c r="H269" s="220">
        <v>17.757999999999999</v>
      </c>
      <c r="I269" s="221"/>
      <c r="J269" s="222">
        <f>ROUND(I269*H269,2)</f>
        <v>0</v>
      </c>
      <c r="K269" s="218" t="s">
        <v>148</v>
      </c>
      <c r="L269" s="44"/>
      <c r="M269" s="223" t="s">
        <v>19</v>
      </c>
      <c r="N269" s="224" t="s">
        <v>43</v>
      </c>
      <c r="O269" s="80"/>
      <c r="P269" s="225">
        <f>O269*H269</f>
        <v>0</v>
      </c>
      <c r="Q269" s="225">
        <v>2.5143</v>
      </c>
      <c r="R269" s="225">
        <f>Q269*H269</f>
        <v>44.648939399999996</v>
      </c>
      <c r="S269" s="225">
        <v>0</v>
      </c>
      <c r="T269" s="226">
        <f>S269*H269</f>
        <v>0</v>
      </c>
      <c r="AR269" s="18" t="s">
        <v>149</v>
      </c>
      <c r="AT269" s="18" t="s">
        <v>144</v>
      </c>
      <c r="AU269" s="18" t="s">
        <v>81</v>
      </c>
      <c r="AY269" s="18" t="s">
        <v>142</v>
      </c>
      <c r="BE269" s="227">
        <f>IF(N269="základní",J269,0)</f>
        <v>0</v>
      </c>
      <c r="BF269" s="227">
        <f>IF(N269="snížená",J269,0)</f>
        <v>0</v>
      </c>
      <c r="BG269" s="227">
        <f>IF(N269="zákl. přenesená",J269,0)</f>
        <v>0</v>
      </c>
      <c r="BH269" s="227">
        <f>IF(N269="sníž. přenesená",J269,0)</f>
        <v>0</v>
      </c>
      <c r="BI269" s="227">
        <f>IF(N269="nulová",J269,0)</f>
        <v>0</v>
      </c>
      <c r="BJ269" s="18" t="s">
        <v>79</v>
      </c>
      <c r="BK269" s="227">
        <f>ROUND(I269*H269,2)</f>
        <v>0</v>
      </c>
      <c r="BL269" s="18" t="s">
        <v>149</v>
      </c>
      <c r="BM269" s="18" t="s">
        <v>381</v>
      </c>
    </row>
    <row r="270" s="1" customFormat="1">
      <c r="B270" s="39"/>
      <c r="C270" s="40"/>
      <c r="D270" s="228" t="s">
        <v>151</v>
      </c>
      <c r="E270" s="40"/>
      <c r="F270" s="229" t="s">
        <v>382</v>
      </c>
      <c r="G270" s="40"/>
      <c r="H270" s="40"/>
      <c r="I270" s="143"/>
      <c r="J270" s="40"/>
      <c r="K270" s="40"/>
      <c r="L270" s="44"/>
      <c r="M270" s="230"/>
      <c r="N270" s="80"/>
      <c r="O270" s="80"/>
      <c r="P270" s="80"/>
      <c r="Q270" s="80"/>
      <c r="R270" s="80"/>
      <c r="S270" s="80"/>
      <c r="T270" s="81"/>
      <c r="AT270" s="18" t="s">
        <v>151</v>
      </c>
      <c r="AU270" s="18" t="s">
        <v>81</v>
      </c>
    </row>
    <row r="271" s="12" customFormat="1">
      <c r="B271" s="231"/>
      <c r="C271" s="232"/>
      <c r="D271" s="228" t="s">
        <v>153</v>
      </c>
      <c r="E271" s="233" t="s">
        <v>19</v>
      </c>
      <c r="F271" s="234" t="s">
        <v>383</v>
      </c>
      <c r="G271" s="232"/>
      <c r="H271" s="233" t="s">
        <v>19</v>
      </c>
      <c r="I271" s="235"/>
      <c r="J271" s="232"/>
      <c r="K271" s="232"/>
      <c r="L271" s="236"/>
      <c r="M271" s="237"/>
      <c r="N271" s="238"/>
      <c r="O271" s="238"/>
      <c r="P271" s="238"/>
      <c r="Q271" s="238"/>
      <c r="R271" s="238"/>
      <c r="S271" s="238"/>
      <c r="T271" s="239"/>
      <c r="AT271" s="240" t="s">
        <v>153</v>
      </c>
      <c r="AU271" s="240" t="s">
        <v>81</v>
      </c>
      <c r="AV271" s="12" t="s">
        <v>79</v>
      </c>
      <c r="AW271" s="12" t="s">
        <v>33</v>
      </c>
      <c r="AX271" s="12" t="s">
        <v>72</v>
      </c>
      <c r="AY271" s="240" t="s">
        <v>142</v>
      </c>
    </row>
    <row r="272" s="13" customFormat="1">
      <c r="B272" s="241"/>
      <c r="C272" s="242"/>
      <c r="D272" s="228" t="s">
        <v>153</v>
      </c>
      <c r="E272" s="243" t="s">
        <v>19</v>
      </c>
      <c r="F272" s="244" t="s">
        <v>384</v>
      </c>
      <c r="G272" s="242"/>
      <c r="H272" s="245">
        <v>2.8730000000000002</v>
      </c>
      <c r="I272" s="246"/>
      <c r="J272" s="242"/>
      <c r="K272" s="242"/>
      <c r="L272" s="247"/>
      <c r="M272" s="248"/>
      <c r="N272" s="249"/>
      <c r="O272" s="249"/>
      <c r="P272" s="249"/>
      <c r="Q272" s="249"/>
      <c r="R272" s="249"/>
      <c r="S272" s="249"/>
      <c r="T272" s="250"/>
      <c r="AT272" s="251" t="s">
        <v>153</v>
      </c>
      <c r="AU272" s="251" t="s">
        <v>81</v>
      </c>
      <c r="AV272" s="13" t="s">
        <v>81</v>
      </c>
      <c r="AW272" s="13" t="s">
        <v>33</v>
      </c>
      <c r="AX272" s="13" t="s">
        <v>72</v>
      </c>
      <c r="AY272" s="251" t="s">
        <v>142</v>
      </c>
    </row>
    <row r="273" s="13" customFormat="1">
      <c r="B273" s="241"/>
      <c r="C273" s="242"/>
      <c r="D273" s="228" t="s">
        <v>153</v>
      </c>
      <c r="E273" s="243" t="s">
        <v>19</v>
      </c>
      <c r="F273" s="244" t="s">
        <v>385</v>
      </c>
      <c r="G273" s="242"/>
      <c r="H273" s="245">
        <v>11.712999999999999</v>
      </c>
      <c r="I273" s="246"/>
      <c r="J273" s="242"/>
      <c r="K273" s="242"/>
      <c r="L273" s="247"/>
      <c r="M273" s="248"/>
      <c r="N273" s="249"/>
      <c r="O273" s="249"/>
      <c r="P273" s="249"/>
      <c r="Q273" s="249"/>
      <c r="R273" s="249"/>
      <c r="S273" s="249"/>
      <c r="T273" s="250"/>
      <c r="AT273" s="251" t="s">
        <v>153</v>
      </c>
      <c r="AU273" s="251" t="s">
        <v>81</v>
      </c>
      <c r="AV273" s="13" t="s">
        <v>81</v>
      </c>
      <c r="AW273" s="13" t="s">
        <v>33</v>
      </c>
      <c r="AX273" s="13" t="s">
        <v>72</v>
      </c>
      <c r="AY273" s="251" t="s">
        <v>142</v>
      </c>
    </row>
    <row r="274" s="13" customFormat="1">
      <c r="B274" s="241"/>
      <c r="C274" s="242"/>
      <c r="D274" s="228" t="s">
        <v>153</v>
      </c>
      <c r="E274" s="243" t="s">
        <v>19</v>
      </c>
      <c r="F274" s="244" t="s">
        <v>386</v>
      </c>
      <c r="G274" s="242"/>
      <c r="H274" s="245">
        <v>0.221</v>
      </c>
      <c r="I274" s="246"/>
      <c r="J274" s="242"/>
      <c r="K274" s="242"/>
      <c r="L274" s="247"/>
      <c r="M274" s="248"/>
      <c r="N274" s="249"/>
      <c r="O274" s="249"/>
      <c r="P274" s="249"/>
      <c r="Q274" s="249"/>
      <c r="R274" s="249"/>
      <c r="S274" s="249"/>
      <c r="T274" s="250"/>
      <c r="AT274" s="251" t="s">
        <v>153</v>
      </c>
      <c r="AU274" s="251" t="s">
        <v>81</v>
      </c>
      <c r="AV274" s="13" t="s">
        <v>81</v>
      </c>
      <c r="AW274" s="13" t="s">
        <v>33</v>
      </c>
      <c r="AX274" s="13" t="s">
        <v>72</v>
      </c>
      <c r="AY274" s="251" t="s">
        <v>142</v>
      </c>
    </row>
    <row r="275" s="13" customFormat="1">
      <c r="B275" s="241"/>
      <c r="C275" s="242"/>
      <c r="D275" s="228" t="s">
        <v>153</v>
      </c>
      <c r="E275" s="243" t="s">
        <v>19</v>
      </c>
      <c r="F275" s="244" t="s">
        <v>384</v>
      </c>
      <c r="G275" s="242"/>
      <c r="H275" s="245">
        <v>2.8730000000000002</v>
      </c>
      <c r="I275" s="246"/>
      <c r="J275" s="242"/>
      <c r="K275" s="242"/>
      <c r="L275" s="247"/>
      <c r="M275" s="248"/>
      <c r="N275" s="249"/>
      <c r="O275" s="249"/>
      <c r="P275" s="249"/>
      <c r="Q275" s="249"/>
      <c r="R275" s="249"/>
      <c r="S275" s="249"/>
      <c r="T275" s="250"/>
      <c r="AT275" s="251" t="s">
        <v>153</v>
      </c>
      <c r="AU275" s="251" t="s">
        <v>81</v>
      </c>
      <c r="AV275" s="13" t="s">
        <v>81</v>
      </c>
      <c r="AW275" s="13" t="s">
        <v>33</v>
      </c>
      <c r="AX275" s="13" t="s">
        <v>72</v>
      </c>
      <c r="AY275" s="251" t="s">
        <v>142</v>
      </c>
    </row>
    <row r="276" s="13" customFormat="1">
      <c r="B276" s="241"/>
      <c r="C276" s="242"/>
      <c r="D276" s="228" t="s">
        <v>153</v>
      </c>
      <c r="E276" s="243" t="s">
        <v>19</v>
      </c>
      <c r="F276" s="244" t="s">
        <v>387</v>
      </c>
      <c r="G276" s="242"/>
      <c r="H276" s="245">
        <v>-0.076999999999999999</v>
      </c>
      <c r="I276" s="246"/>
      <c r="J276" s="242"/>
      <c r="K276" s="242"/>
      <c r="L276" s="247"/>
      <c r="M276" s="248"/>
      <c r="N276" s="249"/>
      <c r="O276" s="249"/>
      <c r="P276" s="249"/>
      <c r="Q276" s="249"/>
      <c r="R276" s="249"/>
      <c r="S276" s="249"/>
      <c r="T276" s="250"/>
      <c r="AT276" s="251" t="s">
        <v>153</v>
      </c>
      <c r="AU276" s="251" t="s">
        <v>81</v>
      </c>
      <c r="AV276" s="13" t="s">
        <v>81</v>
      </c>
      <c r="AW276" s="13" t="s">
        <v>33</v>
      </c>
      <c r="AX276" s="13" t="s">
        <v>72</v>
      </c>
      <c r="AY276" s="251" t="s">
        <v>142</v>
      </c>
    </row>
    <row r="277" s="13" customFormat="1">
      <c r="B277" s="241"/>
      <c r="C277" s="242"/>
      <c r="D277" s="228" t="s">
        <v>153</v>
      </c>
      <c r="E277" s="243" t="s">
        <v>19</v>
      </c>
      <c r="F277" s="244" t="s">
        <v>388</v>
      </c>
      <c r="G277" s="242"/>
      <c r="H277" s="245">
        <v>-0.094</v>
      </c>
      <c r="I277" s="246"/>
      <c r="J277" s="242"/>
      <c r="K277" s="242"/>
      <c r="L277" s="247"/>
      <c r="M277" s="248"/>
      <c r="N277" s="249"/>
      <c r="O277" s="249"/>
      <c r="P277" s="249"/>
      <c r="Q277" s="249"/>
      <c r="R277" s="249"/>
      <c r="S277" s="249"/>
      <c r="T277" s="250"/>
      <c r="AT277" s="251" t="s">
        <v>153</v>
      </c>
      <c r="AU277" s="251" t="s">
        <v>81</v>
      </c>
      <c r="AV277" s="13" t="s">
        <v>81</v>
      </c>
      <c r="AW277" s="13" t="s">
        <v>33</v>
      </c>
      <c r="AX277" s="13" t="s">
        <v>72</v>
      </c>
      <c r="AY277" s="251" t="s">
        <v>142</v>
      </c>
    </row>
    <row r="278" s="13" customFormat="1">
      <c r="B278" s="241"/>
      <c r="C278" s="242"/>
      <c r="D278" s="228" t="s">
        <v>153</v>
      </c>
      <c r="E278" s="243" t="s">
        <v>19</v>
      </c>
      <c r="F278" s="244" t="s">
        <v>389</v>
      </c>
      <c r="G278" s="242"/>
      <c r="H278" s="245">
        <v>0.111</v>
      </c>
      <c r="I278" s="246"/>
      <c r="J278" s="242"/>
      <c r="K278" s="242"/>
      <c r="L278" s="247"/>
      <c r="M278" s="248"/>
      <c r="N278" s="249"/>
      <c r="O278" s="249"/>
      <c r="P278" s="249"/>
      <c r="Q278" s="249"/>
      <c r="R278" s="249"/>
      <c r="S278" s="249"/>
      <c r="T278" s="250"/>
      <c r="AT278" s="251" t="s">
        <v>153</v>
      </c>
      <c r="AU278" s="251" t="s">
        <v>81</v>
      </c>
      <c r="AV278" s="13" t="s">
        <v>81</v>
      </c>
      <c r="AW278" s="13" t="s">
        <v>33</v>
      </c>
      <c r="AX278" s="13" t="s">
        <v>72</v>
      </c>
      <c r="AY278" s="251" t="s">
        <v>142</v>
      </c>
    </row>
    <row r="279" s="13" customFormat="1">
      <c r="B279" s="241"/>
      <c r="C279" s="242"/>
      <c r="D279" s="228" t="s">
        <v>153</v>
      </c>
      <c r="E279" s="243" t="s">
        <v>19</v>
      </c>
      <c r="F279" s="244" t="s">
        <v>390</v>
      </c>
      <c r="G279" s="242"/>
      <c r="H279" s="245">
        <v>0.121</v>
      </c>
      <c r="I279" s="246"/>
      <c r="J279" s="242"/>
      <c r="K279" s="242"/>
      <c r="L279" s="247"/>
      <c r="M279" s="248"/>
      <c r="N279" s="249"/>
      <c r="O279" s="249"/>
      <c r="P279" s="249"/>
      <c r="Q279" s="249"/>
      <c r="R279" s="249"/>
      <c r="S279" s="249"/>
      <c r="T279" s="250"/>
      <c r="AT279" s="251" t="s">
        <v>153</v>
      </c>
      <c r="AU279" s="251" t="s">
        <v>81</v>
      </c>
      <c r="AV279" s="13" t="s">
        <v>81</v>
      </c>
      <c r="AW279" s="13" t="s">
        <v>33</v>
      </c>
      <c r="AX279" s="13" t="s">
        <v>72</v>
      </c>
      <c r="AY279" s="251" t="s">
        <v>142</v>
      </c>
    </row>
    <row r="280" s="13" customFormat="1">
      <c r="B280" s="241"/>
      <c r="C280" s="242"/>
      <c r="D280" s="228" t="s">
        <v>153</v>
      </c>
      <c r="E280" s="243" t="s">
        <v>19</v>
      </c>
      <c r="F280" s="244" t="s">
        <v>391</v>
      </c>
      <c r="G280" s="242"/>
      <c r="H280" s="245">
        <v>0.017000000000000001</v>
      </c>
      <c r="I280" s="246"/>
      <c r="J280" s="242"/>
      <c r="K280" s="242"/>
      <c r="L280" s="247"/>
      <c r="M280" s="248"/>
      <c r="N280" s="249"/>
      <c r="O280" s="249"/>
      <c r="P280" s="249"/>
      <c r="Q280" s="249"/>
      <c r="R280" s="249"/>
      <c r="S280" s="249"/>
      <c r="T280" s="250"/>
      <c r="AT280" s="251" t="s">
        <v>153</v>
      </c>
      <c r="AU280" s="251" t="s">
        <v>81</v>
      </c>
      <c r="AV280" s="13" t="s">
        <v>81</v>
      </c>
      <c r="AW280" s="13" t="s">
        <v>33</v>
      </c>
      <c r="AX280" s="13" t="s">
        <v>72</v>
      </c>
      <c r="AY280" s="251" t="s">
        <v>142</v>
      </c>
    </row>
    <row r="281" s="14" customFormat="1">
      <c r="B281" s="252"/>
      <c r="C281" s="253"/>
      <c r="D281" s="228" t="s">
        <v>153</v>
      </c>
      <c r="E281" s="254" t="s">
        <v>19</v>
      </c>
      <c r="F281" s="255" t="s">
        <v>227</v>
      </c>
      <c r="G281" s="253"/>
      <c r="H281" s="256">
        <v>17.757999999999999</v>
      </c>
      <c r="I281" s="257"/>
      <c r="J281" s="253"/>
      <c r="K281" s="253"/>
      <c r="L281" s="258"/>
      <c r="M281" s="259"/>
      <c r="N281" s="260"/>
      <c r="O281" s="260"/>
      <c r="P281" s="260"/>
      <c r="Q281" s="260"/>
      <c r="R281" s="260"/>
      <c r="S281" s="260"/>
      <c r="T281" s="261"/>
      <c r="AT281" s="262" t="s">
        <v>153</v>
      </c>
      <c r="AU281" s="262" t="s">
        <v>81</v>
      </c>
      <c r="AV281" s="14" t="s">
        <v>149</v>
      </c>
      <c r="AW281" s="14" t="s">
        <v>33</v>
      </c>
      <c r="AX281" s="14" t="s">
        <v>79</v>
      </c>
      <c r="AY281" s="262" t="s">
        <v>142</v>
      </c>
    </row>
    <row r="282" s="1" customFormat="1" ht="20.4" customHeight="1">
      <c r="B282" s="39"/>
      <c r="C282" s="216" t="s">
        <v>392</v>
      </c>
      <c r="D282" s="216" t="s">
        <v>144</v>
      </c>
      <c r="E282" s="217" t="s">
        <v>393</v>
      </c>
      <c r="F282" s="218" t="s">
        <v>394</v>
      </c>
      <c r="G282" s="219" t="s">
        <v>158</v>
      </c>
      <c r="H282" s="220">
        <v>11.76</v>
      </c>
      <c r="I282" s="221"/>
      <c r="J282" s="222">
        <f>ROUND(I282*H282,2)</f>
        <v>0</v>
      </c>
      <c r="K282" s="218" t="s">
        <v>148</v>
      </c>
      <c r="L282" s="44"/>
      <c r="M282" s="223" t="s">
        <v>19</v>
      </c>
      <c r="N282" s="224" t="s">
        <v>43</v>
      </c>
      <c r="O282" s="80"/>
      <c r="P282" s="225">
        <f>O282*H282</f>
        <v>0</v>
      </c>
      <c r="Q282" s="225">
        <v>2.5143</v>
      </c>
      <c r="R282" s="225">
        <f>Q282*H282</f>
        <v>29.568168</v>
      </c>
      <c r="S282" s="225">
        <v>0</v>
      </c>
      <c r="T282" s="226">
        <f>S282*H282</f>
        <v>0</v>
      </c>
      <c r="AR282" s="18" t="s">
        <v>149</v>
      </c>
      <c r="AT282" s="18" t="s">
        <v>144</v>
      </c>
      <c r="AU282" s="18" t="s">
        <v>81</v>
      </c>
      <c r="AY282" s="18" t="s">
        <v>142</v>
      </c>
      <c r="BE282" s="227">
        <f>IF(N282="základní",J282,0)</f>
        <v>0</v>
      </c>
      <c r="BF282" s="227">
        <f>IF(N282="snížená",J282,0)</f>
        <v>0</v>
      </c>
      <c r="BG282" s="227">
        <f>IF(N282="zákl. přenesená",J282,0)</f>
        <v>0</v>
      </c>
      <c r="BH282" s="227">
        <f>IF(N282="sníž. přenesená",J282,0)</f>
        <v>0</v>
      </c>
      <c r="BI282" s="227">
        <f>IF(N282="nulová",J282,0)</f>
        <v>0</v>
      </c>
      <c r="BJ282" s="18" t="s">
        <v>79</v>
      </c>
      <c r="BK282" s="227">
        <f>ROUND(I282*H282,2)</f>
        <v>0</v>
      </c>
      <c r="BL282" s="18" t="s">
        <v>149</v>
      </c>
      <c r="BM282" s="18" t="s">
        <v>395</v>
      </c>
    </row>
    <row r="283" s="1" customFormat="1">
      <c r="B283" s="39"/>
      <c r="C283" s="40"/>
      <c r="D283" s="228" t="s">
        <v>151</v>
      </c>
      <c r="E283" s="40"/>
      <c r="F283" s="229" t="s">
        <v>382</v>
      </c>
      <c r="G283" s="40"/>
      <c r="H283" s="40"/>
      <c r="I283" s="143"/>
      <c r="J283" s="40"/>
      <c r="K283" s="40"/>
      <c r="L283" s="44"/>
      <c r="M283" s="230"/>
      <c r="N283" s="80"/>
      <c r="O283" s="80"/>
      <c r="P283" s="80"/>
      <c r="Q283" s="80"/>
      <c r="R283" s="80"/>
      <c r="S283" s="80"/>
      <c r="T283" s="81"/>
      <c r="AT283" s="18" t="s">
        <v>151</v>
      </c>
      <c r="AU283" s="18" t="s">
        <v>81</v>
      </c>
    </row>
    <row r="284" s="12" customFormat="1">
      <c r="B284" s="231"/>
      <c r="C284" s="232"/>
      <c r="D284" s="228" t="s">
        <v>153</v>
      </c>
      <c r="E284" s="233" t="s">
        <v>19</v>
      </c>
      <c r="F284" s="234" t="s">
        <v>396</v>
      </c>
      <c r="G284" s="232"/>
      <c r="H284" s="233" t="s">
        <v>19</v>
      </c>
      <c r="I284" s="235"/>
      <c r="J284" s="232"/>
      <c r="K284" s="232"/>
      <c r="L284" s="236"/>
      <c r="M284" s="237"/>
      <c r="N284" s="238"/>
      <c r="O284" s="238"/>
      <c r="P284" s="238"/>
      <c r="Q284" s="238"/>
      <c r="R284" s="238"/>
      <c r="S284" s="238"/>
      <c r="T284" s="239"/>
      <c r="AT284" s="240" t="s">
        <v>153</v>
      </c>
      <c r="AU284" s="240" t="s">
        <v>81</v>
      </c>
      <c r="AV284" s="12" t="s">
        <v>79</v>
      </c>
      <c r="AW284" s="12" t="s">
        <v>33</v>
      </c>
      <c r="AX284" s="12" t="s">
        <v>72</v>
      </c>
      <c r="AY284" s="240" t="s">
        <v>142</v>
      </c>
    </row>
    <row r="285" s="12" customFormat="1">
      <c r="B285" s="231"/>
      <c r="C285" s="232"/>
      <c r="D285" s="228" t="s">
        <v>153</v>
      </c>
      <c r="E285" s="233" t="s">
        <v>19</v>
      </c>
      <c r="F285" s="234" t="s">
        <v>397</v>
      </c>
      <c r="G285" s="232"/>
      <c r="H285" s="233" t="s">
        <v>19</v>
      </c>
      <c r="I285" s="235"/>
      <c r="J285" s="232"/>
      <c r="K285" s="232"/>
      <c r="L285" s="236"/>
      <c r="M285" s="237"/>
      <c r="N285" s="238"/>
      <c r="O285" s="238"/>
      <c r="P285" s="238"/>
      <c r="Q285" s="238"/>
      <c r="R285" s="238"/>
      <c r="S285" s="238"/>
      <c r="T285" s="239"/>
      <c r="AT285" s="240" t="s">
        <v>153</v>
      </c>
      <c r="AU285" s="240" t="s">
        <v>81</v>
      </c>
      <c r="AV285" s="12" t="s">
        <v>79</v>
      </c>
      <c r="AW285" s="12" t="s">
        <v>33</v>
      </c>
      <c r="AX285" s="12" t="s">
        <v>72</v>
      </c>
      <c r="AY285" s="240" t="s">
        <v>142</v>
      </c>
    </row>
    <row r="286" s="13" customFormat="1">
      <c r="B286" s="241"/>
      <c r="C286" s="242"/>
      <c r="D286" s="228" t="s">
        <v>153</v>
      </c>
      <c r="E286" s="243" t="s">
        <v>19</v>
      </c>
      <c r="F286" s="244" t="s">
        <v>398</v>
      </c>
      <c r="G286" s="242"/>
      <c r="H286" s="245">
        <v>11.76</v>
      </c>
      <c r="I286" s="246"/>
      <c r="J286" s="242"/>
      <c r="K286" s="242"/>
      <c r="L286" s="247"/>
      <c r="M286" s="248"/>
      <c r="N286" s="249"/>
      <c r="O286" s="249"/>
      <c r="P286" s="249"/>
      <c r="Q286" s="249"/>
      <c r="R286" s="249"/>
      <c r="S286" s="249"/>
      <c r="T286" s="250"/>
      <c r="AT286" s="251" t="s">
        <v>153</v>
      </c>
      <c r="AU286" s="251" t="s">
        <v>81</v>
      </c>
      <c r="AV286" s="13" t="s">
        <v>81</v>
      </c>
      <c r="AW286" s="13" t="s">
        <v>33</v>
      </c>
      <c r="AX286" s="13" t="s">
        <v>79</v>
      </c>
      <c r="AY286" s="251" t="s">
        <v>142</v>
      </c>
    </row>
    <row r="287" s="1" customFormat="1" ht="20.4" customHeight="1">
      <c r="B287" s="39"/>
      <c r="C287" s="216" t="s">
        <v>399</v>
      </c>
      <c r="D287" s="216" t="s">
        <v>144</v>
      </c>
      <c r="E287" s="217" t="s">
        <v>400</v>
      </c>
      <c r="F287" s="218" t="s">
        <v>401</v>
      </c>
      <c r="G287" s="219" t="s">
        <v>147</v>
      </c>
      <c r="H287" s="220">
        <v>99.034999999999997</v>
      </c>
      <c r="I287" s="221"/>
      <c r="J287" s="222">
        <f>ROUND(I287*H287,2)</f>
        <v>0</v>
      </c>
      <c r="K287" s="218" t="s">
        <v>148</v>
      </c>
      <c r="L287" s="44"/>
      <c r="M287" s="223" t="s">
        <v>19</v>
      </c>
      <c r="N287" s="224" t="s">
        <v>43</v>
      </c>
      <c r="O287" s="80"/>
      <c r="P287" s="225">
        <f>O287*H287</f>
        <v>0</v>
      </c>
      <c r="Q287" s="225">
        <v>0.0043200000000000001</v>
      </c>
      <c r="R287" s="225">
        <f>Q287*H287</f>
        <v>0.42783119999999997</v>
      </c>
      <c r="S287" s="225">
        <v>0</v>
      </c>
      <c r="T287" s="226">
        <f>S287*H287</f>
        <v>0</v>
      </c>
      <c r="AR287" s="18" t="s">
        <v>149</v>
      </c>
      <c r="AT287" s="18" t="s">
        <v>144</v>
      </c>
      <c r="AU287" s="18" t="s">
        <v>81</v>
      </c>
      <c r="AY287" s="18" t="s">
        <v>142</v>
      </c>
      <c r="BE287" s="227">
        <f>IF(N287="základní",J287,0)</f>
        <v>0</v>
      </c>
      <c r="BF287" s="227">
        <f>IF(N287="snížená",J287,0)</f>
        <v>0</v>
      </c>
      <c r="BG287" s="227">
        <f>IF(N287="zákl. přenesená",J287,0)</f>
        <v>0</v>
      </c>
      <c r="BH287" s="227">
        <f>IF(N287="sníž. přenesená",J287,0)</f>
        <v>0</v>
      </c>
      <c r="BI287" s="227">
        <f>IF(N287="nulová",J287,0)</f>
        <v>0</v>
      </c>
      <c r="BJ287" s="18" t="s">
        <v>79</v>
      </c>
      <c r="BK287" s="227">
        <f>ROUND(I287*H287,2)</f>
        <v>0</v>
      </c>
      <c r="BL287" s="18" t="s">
        <v>149</v>
      </c>
      <c r="BM287" s="18" t="s">
        <v>402</v>
      </c>
    </row>
    <row r="288" s="1" customFormat="1">
      <c r="B288" s="39"/>
      <c r="C288" s="40"/>
      <c r="D288" s="228" t="s">
        <v>151</v>
      </c>
      <c r="E288" s="40"/>
      <c r="F288" s="229" t="s">
        <v>403</v>
      </c>
      <c r="G288" s="40"/>
      <c r="H288" s="40"/>
      <c r="I288" s="143"/>
      <c r="J288" s="40"/>
      <c r="K288" s="40"/>
      <c r="L288" s="44"/>
      <c r="M288" s="230"/>
      <c r="N288" s="80"/>
      <c r="O288" s="80"/>
      <c r="P288" s="80"/>
      <c r="Q288" s="80"/>
      <c r="R288" s="80"/>
      <c r="S288" s="80"/>
      <c r="T288" s="81"/>
      <c r="AT288" s="18" t="s">
        <v>151</v>
      </c>
      <c r="AU288" s="18" t="s">
        <v>81</v>
      </c>
    </row>
    <row r="289" s="12" customFormat="1">
      <c r="B289" s="231"/>
      <c r="C289" s="232"/>
      <c r="D289" s="228" t="s">
        <v>153</v>
      </c>
      <c r="E289" s="233" t="s">
        <v>19</v>
      </c>
      <c r="F289" s="234" t="s">
        <v>383</v>
      </c>
      <c r="G289" s="232"/>
      <c r="H289" s="233" t="s">
        <v>19</v>
      </c>
      <c r="I289" s="235"/>
      <c r="J289" s="232"/>
      <c r="K289" s="232"/>
      <c r="L289" s="236"/>
      <c r="M289" s="237"/>
      <c r="N289" s="238"/>
      <c r="O289" s="238"/>
      <c r="P289" s="238"/>
      <c r="Q289" s="238"/>
      <c r="R289" s="238"/>
      <c r="S289" s="238"/>
      <c r="T289" s="239"/>
      <c r="AT289" s="240" t="s">
        <v>153</v>
      </c>
      <c r="AU289" s="240" t="s">
        <v>81</v>
      </c>
      <c r="AV289" s="12" t="s">
        <v>79</v>
      </c>
      <c r="AW289" s="12" t="s">
        <v>33</v>
      </c>
      <c r="AX289" s="12" t="s">
        <v>72</v>
      </c>
      <c r="AY289" s="240" t="s">
        <v>142</v>
      </c>
    </row>
    <row r="290" s="13" customFormat="1">
      <c r="B290" s="241"/>
      <c r="C290" s="242"/>
      <c r="D290" s="228" t="s">
        <v>153</v>
      </c>
      <c r="E290" s="243" t="s">
        <v>19</v>
      </c>
      <c r="F290" s="244" t="s">
        <v>404</v>
      </c>
      <c r="G290" s="242"/>
      <c r="H290" s="245">
        <v>6.2720000000000002</v>
      </c>
      <c r="I290" s="246"/>
      <c r="J290" s="242"/>
      <c r="K290" s="242"/>
      <c r="L290" s="247"/>
      <c r="M290" s="248"/>
      <c r="N290" s="249"/>
      <c r="O290" s="249"/>
      <c r="P290" s="249"/>
      <c r="Q290" s="249"/>
      <c r="R290" s="249"/>
      <c r="S290" s="249"/>
      <c r="T290" s="250"/>
      <c r="AT290" s="251" t="s">
        <v>153</v>
      </c>
      <c r="AU290" s="251" t="s">
        <v>81</v>
      </c>
      <c r="AV290" s="13" t="s">
        <v>81</v>
      </c>
      <c r="AW290" s="13" t="s">
        <v>33</v>
      </c>
      <c r="AX290" s="13" t="s">
        <v>72</v>
      </c>
      <c r="AY290" s="251" t="s">
        <v>142</v>
      </c>
    </row>
    <row r="291" s="13" customFormat="1">
      <c r="B291" s="241"/>
      <c r="C291" s="242"/>
      <c r="D291" s="228" t="s">
        <v>153</v>
      </c>
      <c r="E291" s="243" t="s">
        <v>19</v>
      </c>
      <c r="F291" s="244" t="s">
        <v>405</v>
      </c>
      <c r="G291" s="242"/>
      <c r="H291" s="245">
        <v>39.042999999999999</v>
      </c>
      <c r="I291" s="246"/>
      <c r="J291" s="242"/>
      <c r="K291" s="242"/>
      <c r="L291" s="247"/>
      <c r="M291" s="248"/>
      <c r="N291" s="249"/>
      <c r="O291" s="249"/>
      <c r="P291" s="249"/>
      <c r="Q291" s="249"/>
      <c r="R291" s="249"/>
      <c r="S291" s="249"/>
      <c r="T291" s="250"/>
      <c r="AT291" s="251" t="s">
        <v>153</v>
      </c>
      <c r="AU291" s="251" t="s">
        <v>81</v>
      </c>
      <c r="AV291" s="13" t="s">
        <v>81</v>
      </c>
      <c r="AW291" s="13" t="s">
        <v>33</v>
      </c>
      <c r="AX291" s="13" t="s">
        <v>72</v>
      </c>
      <c r="AY291" s="251" t="s">
        <v>142</v>
      </c>
    </row>
    <row r="292" s="13" customFormat="1">
      <c r="B292" s="241"/>
      <c r="C292" s="242"/>
      <c r="D292" s="228" t="s">
        <v>153</v>
      </c>
      <c r="E292" s="243" t="s">
        <v>19</v>
      </c>
      <c r="F292" s="244" t="s">
        <v>406</v>
      </c>
      <c r="G292" s="242"/>
      <c r="H292" s="245">
        <v>27.888000000000002</v>
      </c>
      <c r="I292" s="246"/>
      <c r="J292" s="242"/>
      <c r="K292" s="242"/>
      <c r="L292" s="247"/>
      <c r="M292" s="248"/>
      <c r="N292" s="249"/>
      <c r="O292" s="249"/>
      <c r="P292" s="249"/>
      <c r="Q292" s="249"/>
      <c r="R292" s="249"/>
      <c r="S292" s="249"/>
      <c r="T292" s="250"/>
      <c r="AT292" s="251" t="s">
        <v>153</v>
      </c>
      <c r="AU292" s="251" t="s">
        <v>81</v>
      </c>
      <c r="AV292" s="13" t="s">
        <v>81</v>
      </c>
      <c r="AW292" s="13" t="s">
        <v>33</v>
      </c>
      <c r="AX292" s="13" t="s">
        <v>72</v>
      </c>
      <c r="AY292" s="251" t="s">
        <v>142</v>
      </c>
    </row>
    <row r="293" s="13" customFormat="1">
      <c r="B293" s="241"/>
      <c r="C293" s="242"/>
      <c r="D293" s="228" t="s">
        <v>153</v>
      </c>
      <c r="E293" s="243" t="s">
        <v>19</v>
      </c>
      <c r="F293" s="244" t="s">
        <v>407</v>
      </c>
      <c r="G293" s="242"/>
      <c r="H293" s="245">
        <v>0.36799999999999999</v>
      </c>
      <c r="I293" s="246"/>
      <c r="J293" s="242"/>
      <c r="K293" s="242"/>
      <c r="L293" s="247"/>
      <c r="M293" s="248"/>
      <c r="N293" s="249"/>
      <c r="O293" s="249"/>
      <c r="P293" s="249"/>
      <c r="Q293" s="249"/>
      <c r="R293" s="249"/>
      <c r="S293" s="249"/>
      <c r="T293" s="250"/>
      <c r="AT293" s="251" t="s">
        <v>153</v>
      </c>
      <c r="AU293" s="251" t="s">
        <v>81</v>
      </c>
      <c r="AV293" s="13" t="s">
        <v>81</v>
      </c>
      <c r="AW293" s="13" t="s">
        <v>33</v>
      </c>
      <c r="AX293" s="13" t="s">
        <v>72</v>
      </c>
      <c r="AY293" s="251" t="s">
        <v>142</v>
      </c>
    </row>
    <row r="294" s="13" customFormat="1">
      <c r="B294" s="241"/>
      <c r="C294" s="242"/>
      <c r="D294" s="228" t="s">
        <v>153</v>
      </c>
      <c r="E294" s="243" t="s">
        <v>19</v>
      </c>
      <c r="F294" s="244" t="s">
        <v>408</v>
      </c>
      <c r="G294" s="242"/>
      <c r="H294" s="245">
        <v>14.366</v>
      </c>
      <c r="I294" s="246"/>
      <c r="J294" s="242"/>
      <c r="K294" s="242"/>
      <c r="L294" s="247"/>
      <c r="M294" s="248"/>
      <c r="N294" s="249"/>
      <c r="O294" s="249"/>
      <c r="P294" s="249"/>
      <c r="Q294" s="249"/>
      <c r="R294" s="249"/>
      <c r="S294" s="249"/>
      <c r="T294" s="250"/>
      <c r="AT294" s="251" t="s">
        <v>153</v>
      </c>
      <c r="AU294" s="251" t="s">
        <v>81</v>
      </c>
      <c r="AV294" s="13" t="s">
        <v>81</v>
      </c>
      <c r="AW294" s="13" t="s">
        <v>33</v>
      </c>
      <c r="AX294" s="13" t="s">
        <v>72</v>
      </c>
      <c r="AY294" s="251" t="s">
        <v>142</v>
      </c>
    </row>
    <row r="295" s="13" customFormat="1">
      <c r="B295" s="241"/>
      <c r="C295" s="242"/>
      <c r="D295" s="228" t="s">
        <v>153</v>
      </c>
      <c r="E295" s="243" t="s">
        <v>19</v>
      </c>
      <c r="F295" s="244" t="s">
        <v>409</v>
      </c>
      <c r="G295" s="242"/>
      <c r="H295" s="245">
        <v>1.478</v>
      </c>
      <c r="I295" s="246"/>
      <c r="J295" s="242"/>
      <c r="K295" s="242"/>
      <c r="L295" s="247"/>
      <c r="M295" s="248"/>
      <c r="N295" s="249"/>
      <c r="O295" s="249"/>
      <c r="P295" s="249"/>
      <c r="Q295" s="249"/>
      <c r="R295" s="249"/>
      <c r="S295" s="249"/>
      <c r="T295" s="250"/>
      <c r="AT295" s="251" t="s">
        <v>153</v>
      </c>
      <c r="AU295" s="251" t="s">
        <v>81</v>
      </c>
      <c r="AV295" s="13" t="s">
        <v>81</v>
      </c>
      <c r="AW295" s="13" t="s">
        <v>33</v>
      </c>
      <c r="AX295" s="13" t="s">
        <v>72</v>
      </c>
      <c r="AY295" s="251" t="s">
        <v>142</v>
      </c>
    </row>
    <row r="296" s="13" customFormat="1">
      <c r="B296" s="241"/>
      <c r="C296" s="242"/>
      <c r="D296" s="228" t="s">
        <v>153</v>
      </c>
      <c r="E296" s="243" t="s">
        <v>19</v>
      </c>
      <c r="F296" s="244" t="s">
        <v>410</v>
      </c>
      <c r="G296" s="242"/>
      <c r="H296" s="245">
        <v>1.613</v>
      </c>
      <c r="I296" s="246"/>
      <c r="J296" s="242"/>
      <c r="K296" s="242"/>
      <c r="L296" s="247"/>
      <c r="M296" s="248"/>
      <c r="N296" s="249"/>
      <c r="O296" s="249"/>
      <c r="P296" s="249"/>
      <c r="Q296" s="249"/>
      <c r="R296" s="249"/>
      <c r="S296" s="249"/>
      <c r="T296" s="250"/>
      <c r="AT296" s="251" t="s">
        <v>153</v>
      </c>
      <c r="AU296" s="251" t="s">
        <v>81</v>
      </c>
      <c r="AV296" s="13" t="s">
        <v>81</v>
      </c>
      <c r="AW296" s="13" t="s">
        <v>33</v>
      </c>
      <c r="AX296" s="13" t="s">
        <v>72</v>
      </c>
      <c r="AY296" s="251" t="s">
        <v>142</v>
      </c>
    </row>
    <row r="297" s="13" customFormat="1">
      <c r="B297" s="241"/>
      <c r="C297" s="242"/>
      <c r="D297" s="228" t="s">
        <v>153</v>
      </c>
      <c r="E297" s="243" t="s">
        <v>19</v>
      </c>
      <c r="F297" s="244" t="s">
        <v>411</v>
      </c>
      <c r="G297" s="242"/>
      <c r="H297" s="245">
        <v>0.086999999999999994</v>
      </c>
      <c r="I297" s="246"/>
      <c r="J297" s="242"/>
      <c r="K297" s="242"/>
      <c r="L297" s="247"/>
      <c r="M297" s="248"/>
      <c r="N297" s="249"/>
      <c r="O297" s="249"/>
      <c r="P297" s="249"/>
      <c r="Q297" s="249"/>
      <c r="R297" s="249"/>
      <c r="S297" s="249"/>
      <c r="T297" s="250"/>
      <c r="AT297" s="251" t="s">
        <v>153</v>
      </c>
      <c r="AU297" s="251" t="s">
        <v>81</v>
      </c>
      <c r="AV297" s="13" t="s">
        <v>81</v>
      </c>
      <c r="AW297" s="13" t="s">
        <v>33</v>
      </c>
      <c r="AX297" s="13" t="s">
        <v>72</v>
      </c>
      <c r="AY297" s="251" t="s">
        <v>142</v>
      </c>
    </row>
    <row r="298" s="15" customFormat="1">
      <c r="B298" s="273"/>
      <c r="C298" s="274"/>
      <c r="D298" s="228" t="s">
        <v>153</v>
      </c>
      <c r="E298" s="275" t="s">
        <v>19</v>
      </c>
      <c r="F298" s="276" t="s">
        <v>412</v>
      </c>
      <c r="G298" s="274"/>
      <c r="H298" s="277">
        <v>91.114999999999995</v>
      </c>
      <c r="I298" s="278"/>
      <c r="J298" s="274"/>
      <c r="K298" s="274"/>
      <c r="L298" s="279"/>
      <c r="M298" s="280"/>
      <c r="N298" s="281"/>
      <c r="O298" s="281"/>
      <c r="P298" s="281"/>
      <c r="Q298" s="281"/>
      <c r="R298" s="281"/>
      <c r="S298" s="281"/>
      <c r="T298" s="282"/>
      <c r="AT298" s="283" t="s">
        <v>153</v>
      </c>
      <c r="AU298" s="283" t="s">
        <v>81</v>
      </c>
      <c r="AV298" s="15" t="s">
        <v>162</v>
      </c>
      <c r="AW298" s="15" t="s">
        <v>33</v>
      </c>
      <c r="AX298" s="15" t="s">
        <v>72</v>
      </c>
      <c r="AY298" s="283" t="s">
        <v>142</v>
      </c>
    </row>
    <row r="299" s="12" customFormat="1">
      <c r="B299" s="231"/>
      <c r="C299" s="232"/>
      <c r="D299" s="228" t="s">
        <v>153</v>
      </c>
      <c r="E299" s="233" t="s">
        <v>19</v>
      </c>
      <c r="F299" s="234" t="s">
        <v>413</v>
      </c>
      <c r="G299" s="232"/>
      <c r="H299" s="233" t="s">
        <v>19</v>
      </c>
      <c r="I299" s="235"/>
      <c r="J299" s="232"/>
      <c r="K299" s="232"/>
      <c r="L299" s="236"/>
      <c r="M299" s="237"/>
      <c r="N299" s="238"/>
      <c r="O299" s="238"/>
      <c r="P299" s="238"/>
      <c r="Q299" s="238"/>
      <c r="R299" s="238"/>
      <c r="S299" s="238"/>
      <c r="T299" s="239"/>
      <c r="AT299" s="240" t="s">
        <v>153</v>
      </c>
      <c r="AU299" s="240" t="s">
        <v>81</v>
      </c>
      <c r="AV299" s="12" t="s">
        <v>79</v>
      </c>
      <c r="AW299" s="12" t="s">
        <v>33</v>
      </c>
      <c r="AX299" s="12" t="s">
        <v>72</v>
      </c>
      <c r="AY299" s="240" t="s">
        <v>142</v>
      </c>
    </row>
    <row r="300" s="13" customFormat="1">
      <c r="B300" s="241"/>
      <c r="C300" s="242"/>
      <c r="D300" s="228" t="s">
        <v>153</v>
      </c>
      <c r="E300" s="243" t="s">
        <v>19</v>
      </c>
      <c r="F300" s="244" t="s">
        <v>414</v>
      </c>
      <c r="G300" s="242"/>
      <c r="H300" s="245">
        <v>6.9199999999999999</v>
      </c>
      <c r="I300" s="246"/>
      <c r="J300" s="242"/>
      <c r="K300" s="242"/>
      <c r="L300" s="247"/>
      <c r="M300" s="248"/>
      <c r="N300" s="249"/>
      <c r="O300" s="249"/>
      <c r="P300" s="249"/>
      <c r="Q300" s="249"/>
      <c r="R300" s="249"/>
      <c r="S300" s="249"/>
      <c r="T300" s="250"/>
      <c r="AT300" s="251" t="s">
        <v>153</v>
      </c>
      <c r="AU300" s="251" t="s">
        <v>81</v>
      </c>
      <c r="AV300" s="13" t="s">
        <v>81</v>
      </c>
      <c r="AW300" s="13" t="s">
        <v>33</v>
      </c>
      <c r="AX300" s="13" t="s">
        <v>72</v>
      </c>
      <c r="AY300" s="251" t="s">
        <v>142</v>
      </c>
    </row>
    <row r="301" s="13" customFormat="1">
      <c r="B301" s="241"/>
      <c r="C301" s="242"/>
      <c r="D301" s="228" t="s">
        <v>153</v>
      </c>
      <c r="E301" s="243" t="s">
        <v>19</v>
      </c>
      <c r="F301" s="244" t="s">
        <v>415</v>
      </c>
      <c r="G301" s="242"/>
      <c r="H301" s="245">
        <v>1</v>
      </c>
      <c r="I301" s="246"/>
      <c r="J301" s="242"/>
      <c r="K301" s="242"/>
      <c r="L301" s="247"/>
      <c r="M301" s="248"/>
      <c r="N301" s="249"/>
      <c r="O301" s="249"/>
      <c r="P301" s="249"/>
      <c r="Q301" s="249"/>
      <c r="R301" s="249"/>
      <c r="S301" s="249"/>
      <c r="T301" s="250"/>
      <c r="AT301" s="251" t="s">
        <v>153</v>
      </c>
      <c r="AU301" s="251" t="s">
        <v>81</v>
      </c>
      <c r="AV301" s="13" t="s">
        <v>81</v>
      </c>
      <c r="AW301" s="13" t="s">
        <v>33</v>
      </c>
      <c r="AX301" s="13" t="s">
        <v>72</v>
      </c>
      <c r="AY301" s="251" t="s">
        <v>142</v>
      </c>
    </row>
    <row r="302" s="15" customFormat="1">
      <c r="B302" s="273"/>
      <c r="C302" s="274"/>
      <c r="D302" s="228" t="s">
        <v>153</v>
      </c>
      <c r="E302" s="275" t="s">
        <v>19</v>
      </c>
      <c r="F302" s="276" t="s">
        <v>412</v>
      </c>
      <c r="G302" s="274"/>
      <c r="H302" s="277">
        <v>7.9199999999999999</v>
      </c>
      <c r="I302" s="278"/>
      <c r="J302" s="274"/>
      <c r="K302" s="274"/>
      <c r="L302" s="279"/>
      <c r="M302" s="280"/>
      <c r="N302" s="281"/>
      <c r="O302" s="281"/>
      <c r="P302" s="281"/>
      <c r="Q302" s="281"/>
      <c r="R302" s="281"/>
      <c r="S302" s="281"/>
      <c r="T302" s="282"/>
      <c r="AT302" s="283" t="s">
        <v>153</v>
      </c>
      <c r="AU302" s="283" t="s">
        <v>81</v>
      </c>
      <c r="AV302" s="15" t="s">
        <v>162</v>
      </c>
      <c r="AW302" s="15" t="s">
        <v>33</v>
      </c>
      <c r="AX302" s="15" t="s">
        <v>72</v>
      </c>
      <c r="AY302" s="283" t="s">
        <v>142</v>
      </c>
    </row>
    <row r="303" s="14" customFormat="1">
      <c r="B303" s="252"/>
      <c r="C303" s="253"/>
      <c r="D303" s="228" t="s">
        <v>153</v>
      </c>
      <c r="E303" s="254" t="s">
        <v>19</v>
      </c>
      <c r="F303" s="255" t="s">
        <v>227</v>
      </c>
      <c r="G303" s="253"/>
      <c r="H303" s="256">
        <v>99.034999999999997</v>
      </c>
      <c r="I303" s="257"/>
      <c r="J303" s="253"/>
      <c r="K303" s="253"/>
      <c r="L303" s="258"/>
      <c r="M303" s="259"/>
      <c r="N303" s="260"/>
      <c r="O303" s="260"/>
      <c r="P303" s="260"/>
      <c r="Q303" s="260"/>
      <c r="R303" s="260"/>
      <c r="S303" s="260"/>
      <c r="T303" s="261"/>
      <c r="AT303" s="262" t="s">
        <v>153</v>
      </c>
      <c r="AU303" s="262" t="s">
        <v>81</v>
      </c>
      <c r="AV303" s="14" t="s">
        <v>149</v>
      </c>
      <c r="AW303" s="14" t="s">
        <v>33</v>
      </c>
      <c r="AX303" s="14" t="s">
        <v>79</v>
      </c>
      <c r="AY303" s="262" t="s">
        <v>142</v>
      </c>
    </row>
    <row r="304" s="1" customFormat="1" ht="20.4" customHeight="1">
      <c r="B304" s="39"/>
      <c r="C304" s="216" t="s">
        <v>416</v>
      </c>
      <c r="D304" s="216" t="s">
        <v>144</v>
      </c>
      <c r="E304" s="217" t="s">
        <v>417</v>
      </c>
      <c r="F304" s="218" t="s">
        <v>418</v>
      </c>
      <c r="G304" s="219" t="s">
        <v>147</v>
      </c>
      <c r="H304" s="220">
        <v>99.034999999999997</v>
      </c>
      <c r="I304" s="221"/>
      <c r="J304" s="222">
        <f>ROUND(I304*H304,2)</f>
        <v>0</v>
      </c>
      <c r="K304" s="218" t="s">
        <v>148</v>
      </c>
      <c r="L304" s="44"/>
      <c r="M304" s="223" t="s">
        <v>19</v>
      </c>
      <c r="N304" s="224" t="s">
        <v>43</v>
      </c>
      <c r="O304" s="80"/>
      <c r="P304" s="225">
        <f>O304*H304</f>
        <v>0</v>
      </c>
      <c r="Q304" s="225">
        <v>0</v>
      </c>
      <c r="R304" s="225">
        <f>Q304*H304</f>
        <v>0</v>
      </c>
      <c r="S304" s="225">
        <v>0</v>
      </c>
      <c r="T304" s="226">
        <f>S304*H304</f>
        <v>0</v>
      </c>
      <c r="AR304" s="18" t="s">
        <v>149</v>
      </c>
      <c r="AT304" s="18" t="s">
        <v>144</v>
      </c>
      <c r="AU304" s="18" t="s">
        <v>81</v>
      </c>
      <c r="AY304" s="18" t="s">
        <v>142</v>
      </c>
      <c r="BE304" s="227">
        <f>IF(N304="základní",J304,0)</f>
        <v>0</v>
      </c>
      <c r="BF304" s="227">
        <f>IF(N304="snížená",J304,0)</f>
        <v>0</v>
      </c>
      <c r="BG304" s="227">
        <f>IF(N304="zákl. přenesená",J304,0)</f>
        <v>0</v>
      </c>
      <c r="BH304" s="227">
        <f>IF(N304="sníž. přenesená",J304,0)</f>
        <v>0</v>
      </c>
      <c r="BI304" s="227">
        <f>IF(N304="nulová",J304,0)</f>
        <v>0</v>
      </c>
      <c r="BJ304" s="18" t="s">
        <v>79</v>
      </c>
      <c r="BK304" s="227">
        <f>ROUND(I304*H304,2)</f>
        <v>0</v>
      </c>
      <c r="BL304" s="18" t="s">
        <v>149</v>
      </c>
      <c r="BM304" s="18" t="s">
        <v>419</v>
      </c>
    </row>
    <row r="305" s="1" customFormat="1">
      <c r="B305" s="39"/>
      <c r="C305" s="40"/>
      <c r="D305" s="228" t="s">
        <v>151</v>
      </c>
      <c r="E305" s="40"/>
      <c r="F305" s="229" t="s">
        <v>403</v>
      </c>
      <c r="G305" s="40"/>
      <c r="H305" s="40"/>
      <c r="I305" s="143"/>
      <c r="J305" s="40"/>
      <c r="K305" s="40"/>
      <c r="L305" s="44"/>
      <c r="M305" s="230"/>
      <c r="N305" s="80"/>
      <c r="O305" s="80"/>
      <c r="P305" s="80"/>
      <c r="Q305" s="80"/>
      <c r="R305" s="80"/>
      <c r="S305" s="80"/>
      <c r="T305" s="81"/>
      <c r="AT305" s="18" t="s">
        <v>151</v>
      </c>
      <c r="AU305" s="18" t="s">
        <v>81</v>
      </c>
    </row>
    <row r="306" s="1" customFormat="1" ht="20.4" customHeight="1">
      <c r="B306" s="39"/>
      <c r="C306" s="216" t="s">
        <v>420</v>
      </c>
      <c r="D306" s="216" t="s">
        <v>144</v>
      </c>
      <c r="E306" s="217" t="s">
        <v>421</v>
      </c>
      <c r="F306" s="218" t="s">
        <v>422</v>
      </c>
      <c r="G306" s="219" t="s">
        <v>147</v>
      </c>
      <c r="H306" s="220">
        <v>5.4000000000000004</v>
      </c>
      <c r="I306" s="221"/>
      <c r="J306" s="222">
        <f>ROUND(I306*H306,2)</f>
        <v>0</v>
      </c>
      <c r="K306" s="218" t="s">
        <v>148</v>
      </c>
      <c r="L306" s="44"/>
      <c r="M306" s="223" t="s">
        <v>19</v>
      </c>
      <c r="N306" s="224" t="s">
        <v>43</v>
      </c>
      <c r="O306" s="80"/>
      <c r="P306" s="225">
        <f>O306*H306</f>
        <v>0</v>
      </c>
      <c r="Q306" s="225">
        <v>0.011769999999999999</v>
      </c>
      <c r="R306" s="225">
        <f>Q306*H306</f>
        <v>0.063558000000000003</v>
      </c>
      <c r="S306" s="225">
        <v>0</v>
      </c>
      <c r="T306" s="226">
        <f>S306*H306</f>
        <v>0</v>
      </c>
      <c r="AR306" s="18" t="s">
        <v>149</v>
      </c>
      <c r="AT306" s="18" t="s">
        <v>144</v>
      </c>
      <c r="AU306" s="18" t="s">
        <v>81</v>
      </c>
      <c r="AY306" s="18" t="s">
        <v>142</v>
      </c>
      <c r="BE306" s="227">
        <f>IF(N306="základní",J306,0)</f>
        <v>0</v>
      </c>
      <c r="BF306" s="227">
        <f>IF(N306="snížená",J306,0)</f>
        <v>0</v>
      </c>
      <c r="BG306" s="227">
        <f>IF(N306="zákl. přenesená",J306,0)</f>
        <v>0</v>
      </c>
      <c r="BH306" s="227">
        <f>IF(N306="sníž. přenesená",J306,0)</f>
        <v>0</v>
      </c>
      <c r="BI306" s="227">
        <f>IF(N306="nulová",J306,0)</f>
        <v>0</v>
      </c>
      <c r="BJ306" s="18" t="s">
        <v>79</v>
      </c>
      <c r="BK306" s="227">
        <f>ROUND(I306*H306,2)</f>
        <v>0</v>
      </c>
      <c r="BL306" s="18" t="s">
        <v>149</v>
      </c>
      <c r="BM306" s="18" t="s">
        <v>423</v>
      </c>
    </row>
    <row r="307" s="1" customFormat="1">
      <c r="B307" s="39"/>
      <c r="C307" s="40"/>
      <c r="D307" s="228" t="s">
        <v>151</v>
      </c>
      <c r="E307" s="40"/>
      <c r="F307" s="229" t="s">
        <v>403</v>
      </c>
      <c r="G307" s="40"/>
      <c r="H307" s="40"/>
      <c r="I307" s="143"/>
      <c r="J307" s="40"/>
      <c r="K307" s="40"/>
      <c r="L307" s="44"/>
      <c r="M307" s="230"/>
      <c r="N307" s="80"/>
      <c r="O307" s="80"/>
      <c r="P307" s="80"/>
      <c r="Q307" s="80"/>
      <c r="R307" s="80"/>
      <c r="S307" s="80"/>
      <c r="T307" s="81"/>
      <c r="AT307" s="18" t="s">
        <v>151</v>
      </c>
      <c r="AU307" s="18" t="s">
        <v>81</v>
      </c>
    </row>
    <row r="308" s="12" customFormat="1">
      <c r="B308" s="231"/>
      <c r="C308" s="232"/>
      <c r="D308" s="228" t="s">
        <v>153</v>
      </c>
      <c r="E308" s="233" t="s">
        <v>19</v>
      </c>
      <c r="F308" s="234" t="s">
        <v>413</v>
      </c>
      <c r="G308" s="232"/>
      <c r="H308" s="233" t="s">
        <v>19</v>
      </c>
      <c r="I308" s="235"/>
      <c r="J308" s="232"/>
      <c r="K308" s="232"/>
      <c r="L308" s="236"/>
      <c r="M308" s="237"/>
      <c r="N308" s="238"/>
      <c r="O308" s="238"/>
      <c r="P308" s="238"/>
      <c r="Q308" s="238"/>
      <c r="R308" s="238"/>
      <c r="S308" s="238"/>
      <c r="T308" s="239"/>
      <c r="AT308" s="240" t="s">
        <v>153</v>
      </c>
      <c r="AU308" s="240" t="s">
        <v>81</v>
      </c>
      <c r="AV308" s="12" t="s">
        <v>79</v>
      </c>
      <c r="AW308" s="12" t="s">
        <v>33</v>
      </c>
      <c r="AX308" s="12" t="s">
        <v>72</v>
      </c>
      <c r="AY308" s="240" t="s">
        <v>142</v>
      </c>
    </row>
    <row r="309" s="13" customFormat="1">
      <c r="B309" s="241"/>
      <c r="C309" s="242"/>
      <c r="D309" s="228" t="s">
        <v>153</v>
      </c>
      <c r="E309" s="243" t="s">
        <v>19</v>
      </c>
      <c r="F309" s="244" t="s">
        <v>424</v>
      </c>
      <c r="G309" s="242"/>
      <c r="H309" s="245">
        <v>5.4000000000000004</v>
      </c>
      <c r="I309" s="246"/>
      <c r="J309" s="242"/>
      <c r="K309" s="242"/>
      <c r="L309" s="247"/>
      <c r="M309" s="248"/>
      <c r="N309" s="249"/>
      <c r="O309" s="249"/>
      <c r="P309" s="249"/>
      <c r="Q309" s="249"/>
      <c r="R309" s="249"/>
      <c r="S309" s="249"/>
      <c r="T309" s="250"/>
      <c r="AT309" s="251" t="s">
        <v>153</v>
      </c>
      <c r="AU309" s="251" t="s">
        <v>81</v>
      </c>
      <c r="AV309" s="13" t="s">
        <v>81</v>
      </c>
      <c r="AW309" s="13" t="s">
        <v>33</v>
      </c>
      <c r="AX309" s="13" t="s">
        <v>79</v>
      </c>
      <c r="AY309" s="251" t="s">
        <v>142</v>
      </c>
    </row>
    <row r="310" s="1" customFormat="1" ht="20.4" customHeight="1">
      <c r="B310" s="39"/>
      <c r="C310" s="216" t="s">
        <v>425</v>
      </c>
      <c r="D310" s="216" t="s">
        <v>144</v>
      </c>
      <c r="E310" s="217" t="s">
        <v>426</v>
      </c>
      <c r="F310" s="218" t="s">
        <v>427</v>
      </c>
      <c r="G310" s="219" t="s">
        <v>147</v>
      </c>
      <c r="H310" s="220">
        <v>5.4000000000000004</v>
      </c>
      <c r="I310" s="221"/>
      <c r="J310" s="222">
        <f>ROUND(I310*H310,2)</f>
        <v>0</v>
      </c>
      <c r="K310" s="218" t="s">
        <v>148</v>
      </c>
      <c r="L310" s="44"/>
      <c r="M310" s="223" t="s">
        <v>19</v>
      </c>
      <c r="N310" s="224" t="s">
        <v>43</v>
      </c>
      <c r="O310" s="80"/>
      <c r="P310" s="225">
        <f>O310*H310</f>
        <v>0</v>
      </c>
      <c r="Q310" s="225">
        <v>0</v>
      </c>
      <c r="R310" s="225">
        <f>Q310*H310</f>
        <v>0</v>
      </c>
      <c r="S310" s="225">
        <v>0</v>
      </c>
      <c r="T310" s="226">
        <f>S310*H310</f>
        <v>0</v>
      </c>
      <c r="AR310" s="18" t="s">
        <v>149</v>
      </c>
      <c r="AT310" s="18" t="s">
        <v>144</v>
      </c>
      <c r="AU310" s="18" t="s">
        <v>81</v>
      </c>
      <c r="AY310" s="18" t="s">
        <v>142</v>
      </c>
      <c r="BE310" s="227">
        <f>IF(N310="základní",J310,0)</f>
        <v>0</v>
      </c>
      <c r="BF310" s="227">
        <f>IF(N310="snížená",J310,0)</f>
        <v>0</v>
      </c>
      <c r="BG310" s="227">
        <f>IF(N310="zákl. přenesená",J310,0)</f>
        <v>0</v>
      </c>
      <c r="BH310" s="227">
        <f>IF(N310="sníž. přenesená",J310,0)</f>
        <v>0</v>
      </c>
      <c r="BI310" s="227">
        <f>IF(N310="nulová",J310,0)</f>
        <v>0</v>
      </c>
      <c r="BJ310" s="18" t="s">
        <v>79</v>
      </c>
      <c r="BK310" s="227">
        <f>ROUND(I310*H310,2)</f>
        <v>0</v>
      </c>
      <c r="BL310" s="18" t="s">
        <v>149</v>
      </c>
      <c r="BM310" s="18" t="s">
        <v>428</v>
      </c>
    </row>
    <row r="311" s="1" customFormat="1">
      <c r="B311" s="39"/>
      <c r="C311" s="40"/>
      <c r="D311" s="228" t="s">
        <v>151</v>
      </c>
      <c r="E311" s="40"/>
      <c r="F311" s="229" t="s">
        <v>403</v>
      </c>
      <c r="G311" s="40"/>
      <c r="H311" s="40"/>
      <c r="I311" s="143"/>
      <c r="J311" s="40"/>
      <c r="K311" s="40"/>
      <c r="L311" s="44"/>
      <c r="M311" s="230"/>
      <c r="N311" s="80"/>
      <c r="O311" s="80"/>
      <c r="P311" s="80"/>
      <c r="Q311" s="80"/>
      <c r="R311" s="80"/>
      <c r="S311" s="80"/>
      <c r="T311" s="81"/>
      <c r="AT311" s="18" t="s">
        <v>151</v>
      </c>
      <c r="AU311" s="18" t="s">
        <v>81</v>
      </c>
    </row>
    <row r="312" s="1" customFormat="1" ht="20.4" customHeight="1">
      <c r="B312" s="39"/>
      <c r="C312" s="216" t="s">
        <v>429</v>
      </c>
      <c r="D312" s="216" t="s">
        <v>144</v>
      </c>
      <c r="E312" s="217" t="s">
        <v>430</v>
      </c>
      <c r="F312" s="218" t="s">
        <v>431</v>
      </c>
      <c r="G312" s="219" t="s">
        <v>280</v>
      </c>
      <c r="H312" s="220">
        <v>1.0349999999999999</v>
      </c>
      <c r="I312" s="221"/>
      <c r="J312" s="222">
        <f>ROUND(I312*H312,2)</f>
        <v>0</v>
      </c>
      <c r="K312" s="218" t="s">
        <v>148</v>
      </c>
      <c r="L312" s="44"/>
      <c r="M312" s="223" t="s">
        <v>19</v>
      </c>
      <c r="N312" s="224" t="s">
        <v>43</v>
      </c>
      <c r="O312" s="80"/>
      <c r="P312" s="225">
        <f>O312*H312</f>
        <v>0</v>
      </c>
      <c r="Q312" s="225">
        <v>1.10951</v>
      </c>
      <c r="R312" s="225">
        <f>Q312*H312</f>
        <v>1.1483428499999999</v>
      </c>
      <c r="S312" s="225">
        <v>0</v>
      </c>
      <c r="T312" s="226">
        <f>S312*H312</f>
        <v>0</v>
      </c>
      <c r="AR312" s="18" t="s">
        <v>149</v>
      </c>
      <c r="AT312" s="18" t="s">
        <v>144</v>
      </c>
      <c r="AU312" s="18" t="s">
        <v>81</v>
      </c>
      <c r="AY312" s="18" t="s">
        <v>142</v>
      </c>
      <c r="BE312" s="227">
        <f>IF(N312="základní",J312,0)</f>
        <v>0</v>
      </c>
      <c r="BF312" s="227">
        <f>IF(N312="snížená",J312,0)</f>
        <v>0</v>
      </c>
      <c r="BG312" s="227">
        <f>IF(N312="zákl. přenesená",J312,0)</f>
        <v>0</v>
      </c>
      <c r="BH312" s="227">
        <f>IF(N312="sníž. přenesená",J312,0)</f>
        <v>0</v>
      </c>
      <c r="BI312" s="227">
        <f>IF(N312="nulová",J312,0)</f>
        <v>0</v>
      </c>
      <c r="BJ312" s="18" t="s">
        <v>79</v>
      </c>
      <c r="BK312" s="227">
        <f>ROUND(I312*H312,2)</f>
        <v>0</v>
      </c>
      <c r="BL312" s="18" t="s">
        <v>149</v>
      </c>
      <c r="BM312" s="18" t="s">
        <v>432</v>
      </c>
    </row>
    <row r="313" s="12" customFormat="1">
      <c r="B313" s="231"/>
      <c r="C313" s="232"/>
      <c r="D313" s="228" t="s">
        <v>153</v>
      </c>
      <c r="E313" s="233" t="s">
        <v>19</v>
      </c>
      <c r="F313" s="234" t="s">
        <v>383</v>
      </c>
      <c r="G313" s="232"/>
      <c r="H313" s="233" t="s">
        <v>19</v>
      </c>
      <c r="I313" s="235"/>
      <c r="J313" s="232"/>
      <c r="K313" s="232"/>
      <c r="L313" s="236"/>
      <c r="M313" s="237"/>
      <c r="N313" s="238"/>
      <c r="O313" s="238"/>
      <c r="P313" s="238"/>
      <c r="Q313" s="238"/>
      <c r="R313" s="238"/>
      <c r="S313" s="238"/>
      <c r="T313" s="239"/>
      <c r="AT313" s="240" t="s">
        <v>153</v>
      </c>
      <c r="AU313" s="240" t="s">
        <v>81</v>
      </c>
      <c r="AV313" s="12" t="s">
        <v>79</v>
      </c>
      <c r="AW313" s="12" t="s">
        <v>33</v>
      </c>
      <c r="AX313" s="12" t="s">
        <v>72</v>
      </c>
      <c r="AY313" s="240" t="s">
        <v>142</v>
      </c>
    </row>
    <row r="314" s="13" customFormat="1">
      <c r="B314" s="241"/>
      <c r="C314" s="242"/>
      <c r="D314" s="228" t="s">
        <v>153</v>
      </c>
      <c r="E314" s="243" t="s">
        <v>19</v>
      </c>
      <c r="F314" s="244" t="s">
        <v>433</v>
      </c>
      <c r="G314" s="242"/>
      <c r="H314" s="245">
        <v>1.0189999999999999</v>
      </c>
      <c r="I314" s="246"/>
      <c r="J314" s="242"/>
      <c r="K314" s="242"/>
      <c r="L314" s="247"/>
      <c r="M314" s="248"/>
      <c r="N314" s="249"/>
      <c r="O314" s="249"/>
      <c r="P314" s="249"/>
      <c r="Q314" s="249"/>
      <c r="R314" s="249"/>
      <c r="S314" s="249"/>
      <c r="T314" s="250"/>
      <c r="AT314" s="251" t="s">
        <v>153</v>
      </c>
      <c r="AU314" s="251" t="s">
        <v>81</v>
      </c>
      <c r="AV314" s="13" t="s">
        <v>81</v>
      </c>
      <c r="AW314" s="13" t="s">
        <v>33</v>
      </c>
      <c r="AX314" s="13" t="s">
        <v>72</v>
      </c>
      <c r="AY314" s="251" t="s">
        <v>142</v>
      </c>
    </row>
    <row r="315" s="12" customFormat="1">
      <c r="B315" s="231"/>
      <c r="C315" s="232"/>
      <c r="D315" s="228" t="s">
        <v>153</v>
      </c>
      <c r="E315" s="233" t="s">
        <v>19</v>
      </c>
      <c r="F315" s="234" t="s">
        <v>353</v>
      </c>
      <c r="G315" s="232"/>
      <c r="H315" s="233" t="s">
        <v>19</v>
      </c>
      <c r="I315" s="235"/>
      <c r="J315" s="232"/>
      <c r="K315" s="232"/>
      <c r="L315" s="236"/>
      <c r="M315" s="237"/>
      <c r="N315" s="238"/>
      <c r="O315" s="238"/>
      <c r="P315" s="238"/>
      <c r="Q315" s="238"/>
      <c r="R315" s="238"/>
      <c r="S315" s="238"/>
      <c r="T315" s="239"/>
      <c r="AT315" s="240" t="s">
        <v>153</v>
      </c>
      <c r="AU315" s="240" t="s">
        <v>81</v>
      </c>
      <c r="AV315" s="12" t="s">
        <v>79</v>
      </c>
      <c r="AW315" s="12" t="s">
        <v>33</v>
      </c>
      <c r="AX315" s="12" t="s">
        <v>72</v>
      </c>
      <c r="AY315" s="240" t="s">
        <v>142</v>
      </c>
    </row>
    <row r="316" s="13" customFormat="1">
      <c r="B316" s="241"/>
      <c r="C316" s="242"/>
      <c r="D316" s="228" t="s">
        <v>153</v>
      </c>
      <c r="E316" s="243" t="s">
        <v>19</v>
      </c>
      <c r="F316" s="244" t="s">
        <v>434</v>
      </c>
      <c r="G316" s="242"/>
      <c r="H316" s="245">
        <v>0.016</v>
      </c>
      <c r="I316" s="246"/>
      <c r="J316" s="242"/>
      <c r="K316" s="242"/>
      <c r="L316" s="247"/>
      <c r="M316" s="248"/>
      <c r="N316" s="249"/>
      <c r="O316" s="249"/>
      <c r="P316" s="249"/>
      <c r="Q316" s="249"/>
      <c r="R316" s="249"/>
      <c r="S316" s="249"/>
      <c r="T316" s="250"/>
      <c r="AT316" s="251" t="s">
        <v>153</v>
      </c>
      <c r="AU316" s="251" t="s">
        <v>81</v>
      </c>
      <c r="AV316" s="13" t="s">
        <v>81</v>
      </c>
      <c r="AW316" s="13" t="s">
        <v>33</v>
      </c>
      <c r="AX316" s="13" t="s">
        <v>72</v>
      </c>
      <c r="AY316" s="251" t="s">
        <v>142</v>
      </c>
    </row>
    <row r="317" s="14" customFormat="1">
      <c r="B317" s="252"/>
      <c r="C317" s="253"/>
      <c r="D317" s="228" t="s">
        <v>153</v>
      </c>
      <c r="E317" s="254" t="s">
        <v>19</v>
      </c>
      <c r="F317" s="255" t="s">
        <v>227</v>
      </c>
      <c r="G317" s="253"/>
      <c r="H317" s="256">
        <v>1.0349999999999999</v>
      </c>
      <c r="I317" s="257"/>
      <c r="J317" s="253"/>
      <c r="K317" s="253"/>
      <c r="L317" s="258"/>
      <c r="M317" s="259"/>
      <c r="N317" s="260"/>
      <c r="O317" s="260"/>
      <c r="P317" s="260"/>
      <c r="Q317" s="260"/>
      <c r="R317" s="260"/>
      <c r="S317" s="260"/>
      <c r="T317" s="261"/>
      <c r="AT317" s="262" t="s">
        <v>153</v>
      </c>
      <c r="AU317" s="262" t="s">
        <v>81</v>
      </c>
      <c r="AV317" s="14" t="s">
        <v>149</v>
      </c>
      <c r="AW317" s="14" t="s">
        <v>33</v>
      </c>
      <c r="AX317" s="14" t="s">
        <v>79</v>
      </c>
      <c r="AY317" s="262" t="s">
        <v>142</v>
      </c>
    </row>
    <row r="318" s="1" customFormat="1" ht="20.4" customHeight="1">
      <c r="B318" s="39"/>
      <c r="C318" s="216" t="s">
        <v>435</v>
      </c>
      <c r="D318" s="216" t="s">
        <v>144</v>
      </c>
      <c r="E318" s="217" t="s">
        <v>436</v>
      </c>
      <c r="F318" s="218" t="s">
        <v>437</v>
      </c>
      <c r="G318" s="219" t="s">
        <v>280</v>
      </c>
      <c r="H318" s="220">
        <v>0.67200000000000004</v>
      </c>
      <c r="I318" s="221"/>
      <c r="J318" s="222">
        <f>ROUND(I318*H318,2)</f>
        <v>0</v>
      </c>
      <c r="K318" s="218" t="s">
        <v>148</v>
      </c>
      <c r="L318" s="44"/>
      <c r="M318" s="223" t="s">
        <v>19</v>
      </c>
      <c r="N318" s="224" t="s">
        <v>43</v>
      </c>
      <c r="O318" s="80"/>
      <c r="P318" s="225">
        <f>O318*H318</f>
        <v>0</v>
      </c>
      <c r="Q318" s="225">
        <v>1.06277</v>
      </c>
      <c r="R318" s="225">
        <f>Q318*H318</f>
        <v>0.71418144000000006</v>
      </c>
      <c r="S318" s="225">
        <v>0</v>
      </c>
      <c r="T318" s="226">
        <f>S318*H318</f>
        <v>0</v>
      </c>
      <c r="AR318" s="18" t="s">
        <v>149</v>
      </c>
      <c r="AT318" s="18" t="s">
        <v>144</v>
      </c>
      <c r="AU318" s="18" t="s">
        <v>81</v>
      </c>
      <c r="AY318" s="18" t="s">
        <v>142</v>
      </c>
      <c r="BE318" s="227">
        <f>IF(N318="základní",J318,0)</f>
        <v>0</v>
      </c>
      <c r="BF318" s="227">
        <f>IF(N318="snížená",J318,0)</f>
        <v>0</v>
      </c>
      <c r="BG318" s="227">
        <f>IF(N318="zákl. přenesená",J318,0)</f>
        <v>0</v>
      </c>
      <c r="BH318" s="227">
        <f>IF(N318="sníž. přenesená",J318,0)</f>
        <v>0</v>
      </c>
      <c r="BI318" s="227">
        <f>IF(N318="nulová",J318,0)</f>
        <v>0</v>
      </c>
      <c r="BJ318" s="18" t="s">
        <v>79</v>
      </c>
      <c r="BK318" s="227">
        <f>ROUND(I318*H318,2)</f>
        <v>0</v>
      </c>
      <c r="BL318" s="18" t="s">
        <v>149</v>
      </c>
      <c r="BM318" s="18" t="s">
        <v>438</v>
      </c>
    </row>
    <row r="319" s="12" customFormat="1">
      <c r="B319" s="231"/>
      <c r="C319" s="232"/>
      <c r="D319" s="228" t="s">
        <v>153</v>
      </c>
      <c r="E319" s="233" t="s">
        <v>19</v>
      </c>
      <c r="F319" s="234" t="s">
        <v>383</v>
      </c>
      <c r="G319" s="232"/>
      <c r="H319" s="233" t="s">
        <v>19</v>
      </c>
      <c r="I319" s="235"/>
      <c r="J319" s="232"/>
      <c r="K319" s="232"/>
      <c r="L319" s="236"/>
      <c r="M319" s="237"/>
      <c r="N319" s="238"/>
      <c r="O319" s="238"/>
      <c r="P319" s="238"/>
      <c r="Q319" s="238"/>
      <c r="R319" s="238"/>
      <c r="S319" s="238"/>
      <c r="T319" s="239"/>
      <c r="AT319" s="240" t="s">
        <v>153</v>
      </c>
      <c r="AU319" s="240" t="s">
        <v>81</v>
      </c>
      <c r="AV319" s="12" t="s">
        <v>79</v>
      </c>
      <c r="AW319" s="12" t="s">
        <v>33</v>
      </c>
      <c r="AX319" s="12" t="s">
        <v>72</v>
      </c>
      <c r="AY319" s="240" t="s">
        <v>142</v>
      </c>
    </row>
    <row r="320" s="13" customFormat="1">
      <c r="B320" s="241"/>
      <c r="C320" s="242"/>
      <c r="D320" s="228" t="s">
        <v>153</v>
      </c>
      <c r="E320" s="243" t="s">
        <v>19</v>
      </c>
      <c r="F320" s="244" t="s">
        <v>439</v>
      </c>
      <c r="G320" s="242"/>
      <c r="H320" s="245">
        <v>0.056000000000000001</v>
      </c>
      <c r="I320" s="246"/>
      <c r="J320" s="242"/>
      <c r="K320" s="242"/>
      <c r="L320" s="247"/>
      <c r="M320" s="248"/>
      <c r="N320" s="249"/>
      <c r="O320" s="249"/>
      <c r="P320" s="249"/>
      <c r="Q320" s="249"/>
      <c r="R320" s="249"/>
      <c r="S320" s="249"/>
      <c r="T320" s="250"/>
      <c r="AT320" s="251" t="s">
        <v>153</v>
      </c>
      <c r="AU320" s="251" t="s">
        <v>81</v>
      </c>
      <c r="AV320" s="13" t="s">
        <v>81</v>
      </c>
      <c r="AW320" s="13" t="s">
        <v>33</v>
      </c>
      <c r="AX320" s="13" t="s">
        <v>72</v>
      </c>
      <c r="AY320" s="251" t="s">
        <v>142</v>
      </c>
    </row>
    <row r="321" s="12" customFormat="1">
      <c r="B321" s="231"/>
      <c r="C321" s="232"/>
      <c r="D321" s="228" t="s">
        <v>153</v>
      </c>
      <c r="E321" s="233" t="s">
        <v>19</v>
      </c>
      <c r="F321" s="234" t="s">
        <v>353</v>
      </c>
      <c r="G321" s="232"/>
      <c r="H321" s="233" t="s">
        <v>19</v>
      </c>
      <c r="I321" s="235"/>
      <c r="J321" s="232"/>
      <c r="K321" s="232"/>
      <c r="L321" s="236"/>
      <c r="M321" s="237"/>
      <c r="N321" s="238"/>
      <c r="O321" s="238"/>
      <c r="P321" s="238"/>
      <c r="Q321" s="238"/>
      <c r="R321" s="238"/>
      <c r="S321" s="238"/>
      <c r="T321" s="239"/>
      <c r="AT321" s="240" t="s">
        <v>153</v>
      </c>
      <c r="AU321" s="240" t="s">
        <v>81</v>
      </c>
      <c r="AV321" s="12" t="s">
        <v>79</v>
      </c>
      <c r="AW321" s="12" t="s">
        <v>33</v>
      </c>
      <c r="AX321" s="12" t="s">
        <v>72</v>
      </c>
      <c r="AY321" s="240" t="s">
        <v>142</v>
      </c>
    </row>
    <row r="322" s="13" customFormat="1">
      <c r="B322" s="241"/>
      <c r="C322" s="242"/>
      <c r="D322" s="228" t="s">
        <v>153</v>
      </c>
      <c r="E322" s="243" t="s">
        <v>19</v>
      </c>
      <c r="F322" s="244" t="s">
        <v>440</v>
      </c>
      <c r="G322" s="242"/>
      <c r="H322" s="245">
        <v>0.61599999999999999</v>
      </c>
      <c r="I322" s="246"/>
      <c r="J322" s="242"/>
      <c r="K322" s="242"/>
      <c r="L322" s="247"/>
      <c r="M322" s="248"/>
      <c r="N322" s="249"/>
      <c r="O322" s="249"/>
      <c r="P322" s="249"/>
      <c r="Q322" s="249"/>
      <c r="R322" s="249"/>
      <c r="S322" s="249"/>
      <c r="T322" s="250"/>
      <c r="AT322" s="251" t="s">
        <v>153</v>
      </c>
      <c r="AU322" s="251" t="s">
        <v>81</v>
      </c>
      <c r="AV322" s="13" t="s">
        <v>81</v>
      </c>
      <c r="AW322" s="13" t="s">
        <v>33</v>
      </c>
      <c r="AX322" s="13" t="s">
        <v>72</v>
      </c>
      <c r="AY322" s="251" t="s">
        <v>142</v>
      </c>
    </row>
    <row r="323" s="14" customFormat="1">
      <c r="B323" s="252"/>
      <c r="C323" s="253"/>
      <c r="D323" s="228" t="s">
        <v>153</v>
      </c>
      <c r="E323" s="254" t="s">
        <v>19</v>
      </c>
      <c r="F323" s="255" t="s">
        <v>227</v>
      </c>
      <c r="G323" s="253"/>
      <c r="H323" s="256">
        <v>0.67200000000000004</v>
      </c>
      <c r="I323" s="257"/>
      <c r="J323" s="253"/>
      <c r="K323" s="253"/>
      <c r="L323" s="258"/>
      <c r="M323" s="259"/>
      <c r="N323" s="260"/>
      <c r="O323" s="260"/>
      <c r="P323" s="260"/>
      <c r="Q323" s="260"/>
      <c r="R323" s="260"/>
      <c r="S323" s="260"/>
      <c r="T323" s="261"/>
      <c r="AT323" s="262" t="s">
        <v>153</v>
      </c>
      <c r="AU323" s="262" t="s">
        <v>81</v>
      </c>
      <c r="AV323" s="14" t="s">
        <v>149</v>
      </c>
      <c r="AW323" s="14" t="s">
        <v>33</v>
      </c>
      <c r="AX323" s="14" t="s">
        <v>79</v>
      </c>
      <c r="AY323" s="262" t="s">
        <v>142</v>
      </c>
    </row>
    <row r="324" s="11" customFormat="1" ht="22.8" customHeight="1">
      <c r="B324" s="200"/>
      <c r="C324" s="201"/>
      <c r="D324" s="202" t="s">
        <v>71</v>
      </c>
      <c r="E324" s="214" t="s">
        <v>149</v>
      </c>
      <c r="F324" s="214" t="s">
        <v>441</v>
      </c>
      <c r="G324" s="201"/>
      <c r="H324" s="201"/>
      <c r="I324" s="204"/>
      <c r="J324" s="215">
        <f>BK324</f>
        <v>0</v>
      </c>
      <c r="K324" s="201"/>
      <c r="L324" s="206"/>
      <c r="M324" s="207"/>
      <c r="N324" s="208"/>
      <c r="O324" s="208"/>
      <c r="P324" s="209">
        <f>SUM(P325:P331)</f>
        <v>0</v>
      </c>
      <c r="Q324" s="208"/>
      <c r="R324" s="209">
        <f>SUM(R325:R331)</f>
        <v>0</v>
      </c>
      <c r="S324" s="208"/>
      <c r="T324" s="210">
        <f>SUM(T325:T331)</f>
        <v>0</v>
      </c>
      <c r="AR324" s="211" t="s">
        <v>79</v>
      </c>
      <c r="AT324" s="212" t="s">
        <v>71</v>
      </c>
      <c r="AU324" s="212" t="s">
        <v>79</v>
      </c>
      <c r="AY324" s="211" t="s">
        <v>142</v>
      </c>
      <c r="BK324" s="213">
        <f>SUM(BK325:BK331)</f>
        <v>0</v>
      </c>
    </row>
    <row r="325" s="1" customFormat="1" ht="20.4" customHeight="1">
      <c r="B325" s="39"/>
      <c r="C325" s="216" t="s">
        <v>442</v>
      </c>
      <c r="D325" s="216" t="s">
        <v>144</v>
      </c>
      <c r="E325" s="217" t="s">
        <v>443</v>
      </c>
      <c r="F325" s="218" t="s">
        <v>444</v>
      </c>
      <c r="G325" s="219" t="s">
        <v>158</v>
      </c>
      <c r="H325" s="220">
        <v>7.2539999999999996</v>
      </c>
      <c r="I325" s="221"/>
      <c r="J325" s="222">
        <f>ROUND(I325*H325,2)</f>
        <v>0</v>
      </c>
      <c r="K325" s="218" t="s">
        <v>148</v>
      </c>
      <c r="L325" s="44"/>
      <c r="M325" s="223" t="s">
        <v>19</v>
      </c>
      <c r="N325" s="224" t="s">
        <v>43</v>
      </c>
      <c r="O325" s="80"/>
      <c r="P325" s="225">
        <f>O325*H325</f>
        <v>0</v>
      </c>
      <c r="Q325" s="225">
        <v>0</v>
      </c>
      <c r="R325" s="225">
        <f>Q325*H325</f>
        <v>0</v>
      </c>
      <c r="S325" s="225">
        <v>0</v>
      </c>
      <c r="T325" s="226">
        <f>S325*H325</f>
        <v>0</v>
      </c>
      <c r="AR325" s="18" t="s">
        <v>149</v>
      </c>
      <c r="AT325" s="18" t="s">
        <v>144</v>
      </c>
      <c r="AU325" s="18" t="s">
        <v>81</v>
      </c>
      <c r="AY325" s="18" t="s">
        <v>142</v>
      </c>
      <c r="BE325" s="227">
        <f>IF(N325="základní",J325,0)</f>
        <v>0</v>
      </c>
      <c r="BF325" s="227">
        <f>IF(N325="snížená",J325,0)</f>
        <v>0</v>
      </c>
      <c r="BG325" s="227">
        <f>IF(N325="zákl. přenesená",J325,0)</f>
        <v>0</v>
      </c>
      <c r="BH325" s="227">
        <f>IF(N325="sníž. přenesená",J325,0)</f>
        <v>0</v>
      </c>
      <c r="BI325" s="227">
        <f>IF(N325="nulová",J325,0)</f>
        <v>0</v>
      </c>
      <c r="BJ325" s="18" t="s">
        <v>79</v>
      </c>
      <c r="BK325" s="227">
        <f>ROUND(I325*H325,2)</f>
        <v>0</v>
      </c>
      <c r="BL325" s="18" t="s">
        <v>149</v>
      </c>
      <c r="BM325" s="18" t="s">
        <v>445</v>
      </c>
    </row>
    <row r="326" s="1" customFormat="1">
      <c r="B326" s="39"/>
      <c r="C326" s="40"/>
      <c r="D326" s="228" t="s">
        <v>151</v>
      </c>
      <c r="E326" s="40"/>
      <c r="F326" s="229" t="s">
        <v>446</v>
      </c>
      <c r="G326" s="40"/>
      <c r="H326" s="40"/>
      <c r="I326" s="143"/>
      <c r="J326" s="40"/>
      <c r="K326" s="40"/>
      <c r="L326" s="44"/>
      <c r="M326" s="230"/>
      <c r="N326" s="80"/>
      <c r="O326" s="80"/>
      <c r="P326" s="80"/>
      <c r="Q326" s="80"/>
      <c r="R326" s="80"/>
      <c r="S326" s="80"/>
      <c r="T326" s="81"/>
      <c r="AT326" s="18" t="s">
        <v>151</v>
      </c>
      <c r="AU326" s="18" t="s">
        <v>81</v>
      </c>
    </row>
    <row r="327" s="12" customFormat="1">
      <c r="B327" s="231"/>
      <c r="C327" s="232"/>
      <c r="D327" s="228" t="s">
        <v>153</v>
      </c>
      <c r="E327" s="233" t="s">
        <v>19</v>
      </c>
      <c r="F327" s="234" t="s">
        <v>154</v>
      </c>
      <c r="G327" s="232"/>
      <c r="H327" s="233" t="s">
        <v>19</v>
      </c>
      <c r="I327" s="235"/>
      <c r="J327" s="232"/>
      <c r="K327" s="232"/>
      <c r="L327" s="236"/>
      <c r="M327" s="237"/>
      <c r="N327" s="238"/>
      <c r="O327" s="238"/>
      <c r="P327" s="238"/>
      <c r="Q327" s="238"/>
      <c r="R327" s="238"/>
      <c r="S327" s="238"/>
      <c r="T327" s="239"/>
      <c r="AT327" s="240" t="s">
        <v>153</v>
      </c>
      <c r="AU327" s="240" t="s">
        <v>81</v>
      </c>
      <c r="AV327" s="12" t="s">
        <v>79</v>
      </c>
      <c r="AW327" s="12" t="s">
        <v>33</v>
      </c>
      <c r="AX327" s="12" t="s">
        <v>72</v>
      </c>
      <c r="AY327" s="240" t="s">
        <v>142</v>
      </c>
    </row>
    <row r="328" s="12" customFormat="1">
      <c r="B328" s="231"/>
      <c r="C328" s="232"/>
      <c r="D328" s="228" t="s">
        <v>153</v>
      </c>
      <c r="E328" s="233" t="s">
        <v>19</v>
      </c>
      <c r="F328" s="234" t="s">
        <v>447</v>
      </c>
      <c r="G328" s="232"/>
      <c r="H328" s="233" t="s">
        <v>19</v>
      </c>
      <c r="I328" s="235"/>
      <c r="J328" s="232"/>
      <c r="K328" s="232"/>
      <c r="L328" s="236"/>
      <c r="M328" s="237"/>
      <c r="N328" s="238"/>
      <c r="O328" s="238"/>
      <c r="P328" s="238"/>
      <c r="Q328" s="238"/>
      <c r="R328" s="238"/>
      <c r="S328" s="238"/>
      <c r="T328" s="239"/>
      <c r="AT328" s="240" t="s">
        <v>153</v>
      </c>
      <c r="AU328" s="240" t="s">
        <v>81</v>
      </c>
      <c r="AV328" s="12" t="s">
        <v>79</v>
      </c>
      <c r="AW328" s="12" t="s">
        <v>33</v>
      </c>
      <c r="AX328" s="12" t="s">
        <v>72</v>
      </c>
      <c r="AY328" s="240" t="s">
        <v>142</v>
      </c>
    </row>
    <row r="329" s="13" customFormat="1">
      <c r="B329" s="241"/>
      <c r="C329" s="242"/>
      <c r="D329" s="228" t="s">
        <v>153</v>
      </c>
      <c r="E329" s="243" t="s">
        <v>19</v>
      </c>
      <c r="F329" s="244" t="s">
        <v>261</v>
      </c>
      <c r="G329" s="242"/>
      <c r="H329" s="245">
        <v>3.9710000000000001</v>
      </c>
      <c r="I329" s="246"/>
      <c r="J329" s="242"/>
      <c r="K329" s="242"/>
      <c r="L329" s="247"/>
      <c r="M329" s="248"/>
      <c r="N329" s="249"/>
      <c r="O329" s="249"/>
      <c r="P329" s="249"/>
      <c r="Q329" s="249"/>
      <c r="R329" s="249"/>
      <c r="S329" s="249"/>
      <c r="T329" s="250"/>
      <c r="AT329" s="251" t="s">
        <v>153</v>
      </c>
      <c r="AU329" s="251" t="s">
        <v>81</v>
      </c>
      <c r="AV329" s="13" t="s">
        <v>81</v>
      </c>
      <c r="AW329" s="13" t="s">
        <v>33</v>
      </c>
      <c r="AX329" s="13" t="s">
        <v>72</v>
      </c>
      <c r="AY329" s="251" t="s">
        <v>142</v>
      </c>
    </row>
    <row r="330" s="13" customFormat="1">
      <c r="B330" s="241"/>
      <c r="C330" s="242"/>
      <c r="D330" s="228" t="s">
        <v>153</v>
      </c>
      <c r="E330" s="243" t="s">
        <v>19</v>
      </c>
      <c r="F330" s="244" t="s">
        <v>262</v>
      </c>
      <c r="G330" s="242"/>
      <c r="H330" s="245">
        <v>3.2829999999999999</v>
      </c>
      <c r="I330" s="246"/>
      <c r="J330" s="242"/>
      <c r="K330" s="242"/>
      <c r="L330" s="247"/>
      <c r="M330" s="248"/>
      <c r="N330" s="249"/>
      <c r="O330" s="249"/>
      <c r="P330" s="249"/>
      <c r="Q330" s="249"/>
      <c r="R330" s="249"/>
      <c r="S330" s="249"/>
      <c r="T330" s="250"/>
      <c r="AT330" s="251" t="s">
        <v>153</v>
      </c>
      <c r="AU330" s="251" t="s">
        <v>81</v>
      </c>
      <c r="AV330" s="13" t="s">
        <v>81</v>
      </c>
      <c r="AW330" s="13" t="s">
        <v>33</v>
      </c>
      <c r="AX330" s="13" t="s">
        <v>72</v>
      </c>
      <c r="AY330" s="251" t="s">
        <v>142</v>
      </c>
    </row>
    <row r="331" s="14" customFormat="1">
      <c r="B331" s="252"/>
      <c r="C331" s="253"/>
      <c r="D331" s="228" t="s">
        <v>153</v>
      </c>
      <c r="E331" s="254" t="s">
        <v>19</v>
      </c>
      <c r="F331" s="255" t="s">
        <v>227</v>
      </c>
      <c r="G331" s="253"/>
      <c r="H331" s="256">
        <v>7.2539999999999996</v>
      </c>
      <c r="I331" s="257"/>
      <c r="J331" s="253"/>
      <c r="K331" s="253"/>
      <c r="L331" s="258"/>
      <c r="M331" s="259"/>
      <c r="N331" s="260"/>
      <c r="O331" s="260"/>
      <c r="P331" s="260"/>
      <c r="Q331" s="260"/>
      <c r="R331" s="260"/>
      <c r="S331" s="260"/>
      <c r="T331" s="261"/>
      <c r="AT331" s="262" t="s">
        <v>153</v>
      </c>
      <c r="AU331" s="262" t="s">
        <v>81</v>
      </c>
      <c r="AV331" s="14" t="s">
        <v>149</v>
      </c>
      <c r="AW331" s="14" t="s">
        <v>33</v>
      </c>
      <c r="AX331" s="14" t="s">
        <v>79</v>
      </c>
      <c r="AY331" s="262" t="s">
        <v>142</v>
      </c>
    </row>
    <row r="332" s="11" customFormat="1" ht="22.8" customHeight="1">
      <c r="B332" s="200"/>
      <c r="C332" s="201"/>
      <c r="D332" s="202" t="s">
        <v>71</v>
      </c>
      <c r="E332" s="214" t="s">
        <v>173</v>
      </c>
      <c r="F332" s="214" t="s">
        <v>448</v>
      </c>
      <c r="G332" s="201"/>
      <c r="H332" s="201"/>
      <c r="I332" s="204"/>
      <c r="J332" s="215">
        <f>BK332</f>
        <v>0</v>
      </c>
      <c r="K332" s="201"/>
      <c r="L332" s="206"/>
      <c r="M332" s="207"/>
      <c r="N332" s="208"/>
      <c r="O332" s="208"/>
      <c r="P332" s="209">
        <f>SUM(P333:P386)</f>
        <v>0</v>
      </c>
      <c r="Q332" s="208"/>
      <c r="R332" s="209">
        <f>SUM(R333:R386)</f>
        <v>9.1902000000000008</v>
      </c>
      <c r="S332" s="208"/>
      <c r="T332" s="210">
        <f>SUM(T333:T386)</f>
        <v>0</v>
      </c>
      <c r="AR332" s="211" t="s">
        <v>79</v>
      </c>
      <c r="AT332" s="212" t="s">
        <v>71</v>
      </c>
      <c r="AU332" s="212" t="s">
        <v>79</v>
      </c>
      <c r="AY332" s="211" t="s">
        <v>142</v>
      </c>
      <c r="BK332" s="213">
        <f>SUM(BK333:BK386)</f>
        <v>0</v>
      </c>
    </row>
    <row r="333" s="1" customFormat="1" ht="20.4" customHeight="1">
      <c r="B333" s="39"/>
      <c r="C333" s="216" t="s">
        <v>449</v>
      </c>
      <c r="D333" s="216" t="s">
        <v>144</v>
      </c>
      <c r="E333" s="217" t="s">
        <v>450</v>
      </c>
      <c r="F333" s="218" t="s">
        <v>451</v>
      </c>
      <c r="G333" s="219" t="s">
        <v>147</v>
      </c>
      <c r="H333" s="220">
        <v>45</v>
      </c>
      <c r="I333" s="221"/>
      <c r="J333" s="222">
        <f>ROUND(I333*H333,2)</f>
        <v>0</v>
      </c>
      <c r="K333" s="218" t="s">
        <v>148</v>
      </c>
      <c r="L333" s="44"/>
      <c r="M333" s="223" t="s">
        <v>19</v>
      </c>
      <c r="N333" s="224" t="s">
        <v>43</v>
      </c>
      <c r="O333" s="80"/>
      <c r="P333" s="225">
        <f>O333*H333</f>
        <v>0</v>
      </c>
      <c r="Q333" s="225">
        <v>0</v>
      </c>
      <c r="R333" s="225">
        <f>Q333*H333</f>
        <v>0</v>
      </c>
      <c r="S333" s="225">
        <v>0</v>
      </c>
      <c r="T333" s="226">
        <f>S333*H333</f>
        <v>0</v>
      </c>
      <c r="AR333" s="18" t="s">
        <v>149</v>
      </c>
      <c r="AT333" s="18" t="s">
        <v>144</v>
      </c>
      <c r="AU333" s="18" t="s">
        <v>81</v>
      </c>
      <c r="AY333" s="18" t="s">
        <v>142</v>
      </c>
      <c r="BE333" s="227">
        <f>IF(N333="základní",J333,0)</f>
        <v>0</v>
      </c>
      <c r="BF333" s="227">
        <f>IF(N333="snížená",J333,0)</f>
        <v>0</v>
      </c>
      <c r="BG333" s="227">
        <f>IF(N333="zákl. přenesená",J333,0)</f>
        <v>0</v>
      </c>
      <c r="BH333" s="227">
        <f>IF(N333="sníž. přenesená",J333,0)</f>
        <v>0</v>
      </c>
      <c r="BI333" s="227">
        <f>IF(N333="nulová",J333,0)</f>
        <v>0</v>
      </c>
      <c r="BJ333" s="18" t="s">
        <v>79</v>
      </c>
      <c r="BK333" s="227">
        <f>ROUND(I333*H333,2)</f>
        <v>0</v>
      </c>
      <c r="BL333" s="18" t="s">
        <v>149</v>
      </c>
      <c r="BM333" s="18" t="s">
        <v>452</v>
      </c>
    </row>
    <row r="334" s="12" customFormat="1">
      <c r="B334" s="231"/>
      <c r="C334" s="232"/>
      <c r="D334" s="228" t="s">
        <v>153</v>
      </c>
      <c r="E334" s="233" t="s">
        <v>19</v>
      </c>
      <c r="F334" s="234" t="s">
        <v>154</v>
      </c>
      <c r="G334" s="232"/>
      <c r="H334" s="233" t="s">
        <v>19</v>
      </c>
      <c r="I334" s="235"/>
      <c r="J334" s="232"/>
      <c r="K334" s="232"/>
      <c r="L334" s="236"/>
      <c r="M334" s="237"/>
      <c r="N334" s="238"/>
      <c r="O334" s="238"/>
      <c r="P334" s="238"/>
      <c r="Q334" s="238"/>
      <c r="R334" s="238"/>
      <c r="S334" s="238"/>
      <c r="T334" s="239"/>
      <c r="AT334" s="240" t="s">
        <v>153</v>
      </c>
      <c r="AU334" s="240" t="s">
        <v>81</v>
      </c>
      <c r="AV334" s="12" t="s">
        <v>79</v>
      </c>
      <c r="AW334" s="12" t="s">
        <v>33</v>
      </c>
      <c r="AX334" s="12" t="s">
        <v>72</v>
      </c>
      <c r="AY334" s="240" t="s">
        <v>142</v>
      </c>
    </row>
    <row r="335" s="12" customFormat="1">
      <c r="B335" s="231"/>
      <c r="C335" s="232"/>
      <c r="D335" s="228" t="s">
        <v>153</v>
      </c>
      <c r="E335" s="233" t="s">
        <v>19</v>
      </c>
      <c r="F335" s="234" t="s">
        <v>453</v>
      </c>
      <c r="G335" s="232"/>
      <c r="H335" s="233" t="s">
        <v>19</v>
      </c>
      <c r="I335" s="235"/>
      <c r="J335" s="232"/>
      <c r="K335" s="232"/>
      <c r="L335" s="236"/>
      <c r="M335" s="237"/>
      <c r="N335" s="238"/>
      <c r="O335" s="238"/>
      <c r="P335" s="238"/>
      <c r="Q335" s="238"/>
      <c r="R335" s="238"/>
      <c r="S335" s="238"/>
      <c r="T335" s="239"/>
      <c r="AT335" s="240" t="s">
        <v>153</v>
      </c>
      <c r="AU335" s="240" t="s">
        <v>81</v>
      </c>
      <c r="AV335" s="12" t="s">
        <v>79</v>
      </c>
      <c r="AW335" s="12" t="s">
        <v>33</v>
      </c>
      <c r="AX335" s="12" t="s">
        <v>72</v>
      </c>
      <c r="AY335" s="240" t="s">
        <v>142</v>
      </c>
    </row>
    <row r="336" s="13" customFormat="1">
      <c r="B336" s="241"/>
      <c r="C336" s="242"/>
      <c r="D336" s="228" t="s">
        <v>153</v>
      </c>
      <c r="E336" s="243" t="s">
        <v>19</v>
      </c>
      <c r="F336" s="244" t="s">
        <v>202</v>
      </c>
      <c r="G336" s="242"/>
      <c r="H336" s="245">
        <v>45</v>
      </c>
      <c r="I336" s="246"/>
      <c r="J336" s="242"/>
      <c r="K336" s="242"/>
      <c r="L336" s="247"/>
      <c r="M336" s="248"/>
      <c r="N336" s="249"/>
      <c r="O336" s="249"/>
      <c r="P336" s="249"/>
      <c r="Q336" s="249"/>
      <c r="R336" s="249"/>
      <c r="S336" s="249"/>
      <c r="T336" s="250"/>
      <c r="AT336" s="251" t="s">
        <v>153</v>
      </c>
      <c r="AU336" s="251" t="s">
        <v>81</v>
      </c>
      <c r="AV336" s="13" t="s">
        <v>81</v>
      </c>
      <c r="AW336" s="13" t="s">
        <v>33</v>
      </c>
      <c r="AX336" s="13" t="s">
        <v>79</v>
      </c>
      <c r="AY336" s="251" t="s">
        <v>142</v>
      </c>
    </row>
    <row r="337" s="1" customFormat="1" ht="20.4" customHeight="1">
      <c r="B337" s="39"/>
      <c r="C337" s="216" t="s">
        <v>454</v>
      </c>
      <c r="D337" s="216" t="s">
        <v>144</v>
      </c>
      <c r="E337" s="217" t="s">
        <v>455</v>
      </c>
      <c r="F337" s="218" t="s">
        <v>456</v>
      </c>
      <c r="G337" s="219" t="s">
        <v>147</v>
      </c>
      <c r="H337" s="220">
        <v>40</v>
      </c>
      <c r="I337" s="221"/>
      <c r="J337" s="222">
        <f>ROUND(I337*H337,2)</f>
        <v>0</v>
      </c>
      <c r="K337" s="218" t="s">
        <v>148</v>
      </c>
      <c r="L337" s="44"/>
      <c r="M337" s="223" t="s">
        <v>19</v>
      </c>
      <c r="N337" s="224" t="s">
        <v>43</v>
      </c>
      <c r="O337" s="80"/>
      <c r="P337" s="225">
        <f>O337*H337</f>
        <v>0</v>
      </c>
      <c r="Q337" s="225">
        <v>0</v>
      </c>
      <c r="R337" s="225">
        <f>Q337*H337</f>
        <v>0</v>
      </c>
      <c r="S337" s="225">
        <v>0</v>
      </c>
      <c r="T337" s="226">
        <f>S337*H337</f>
        <v>0</v>
      </c>
      <c r="AR337" s="18" t="s">
        <v>149</v>
      </c>
      <c r="AT337" s="18" t="s">
        <v>144</v>
      </c>
      <c r="AU337" s="18" t="s">
        <v>81</v>
      </c>
      <c r="AY337" s="18" t="s">
        <v>142</v>
      </c>
      <c r="BE337" s="227">
        <f>IF(N337="základní",J337,0)</f>
        <v>0</v>
      </c>
      <c r="BF337" s="227">
        <f>IF(N337="snížená",J337,0)</f>
        <v>0</v>
      </c>
      <c r="BG337" s="227">
        <f>IF(N337="zákl. přenesená",J337,0)</f>
        <v>0</v>
      </c>
      <c r="BH337" s="227">
        <f>IF(N337="sníž. přenesená",J337,0)</f>
        <v>0</v>
      </c>
      <c r="BI337" s="227">
        <f>IF(N337="nulová",J337,0)</f>
        <v>0</v>
      </c>
      <c r="BJ337" s="18" t="s">
        <v>79</v>
      </c>
      <c r="BK337" s="227">
        <f>ROUND(I337*H337,2)</f>
        <v>0</v>
      </c>
      <c r="BL337" s="18" t="s">
        <v>149</v>
      </c>
      <c r="BM337" s="18" t="s">
        <v>457</v>
      </c>
    </row>
    <row r="338" s="12" customFormat="1">
      <c r="B338" s="231"/>
      <c r="C338" s="232"/>
      <c r="D338" s="228" t="s">
        <v>153</v>
      </c>
      <c r="E338" s="233" t="s">
        <v>19</v>
      </c>
      <c r="F338" s="234" t="s">
        <v>154</v>
      </c>
      <c r="G338" s="232"/>
      <c r="H338" s="233" t="s">
        <v>19</v>
      </c>
      <c r="I338" s="235"/>
      <c r="J338" s="232"/>
      <c r="K338" s="232"/>
      <c r="L338" s="236"/>
      <c r="M338" s="237"/>
      <c r="N338" s="238"/>
      <c r="O338" s="238"/>
      <c r="P338" s="238"/>
      <c r="Q338" s="238"/>
      <c r="R338" s="238"/>
      <c r="S338" s="238"/>
      <c r="T338" s="239"/>
      <c r="AT338" s="240" t="s">
        <v>153</v>
      </c>
      <c r="AU338" s="240" t="s">
        <v>81</v>
      </c>
      <c r="AV338" s="12" t="s">
        <v>79</v>
      </c>
      <c r="AW338" s="12" t="s">
        <v>33</v>
      </c>
      <c r="AX338" s="12" t="s">
        <v>72</v>
      </c>
      <c r="AY338" s="240" t="s">
        <v>142</v>
      </c>
    </row>
    <row r="339" s="12" customFormat="1">
      <c r="B339" s="231"/>
      <c r="C339" s="232"/>
      <c r="D339" s="228" t="s">
        <v>153</v>
      </c>
      <c r="E339" s="233" t="s">
        <v>19</v>
      </c>
      <c r="F339" s="234" t="s">
        <v>458</v>
      </c>
      <c r="G339" s="232"/>
      <c r="H339" s="233" t="s">
        <v>19</v>
      </c>
      <c r="I339" s="235"/>
      <c r="J339" s="232"/>
      <c r="K339" s="232"/>
      <c r="L339" s="236"/>
      <c r="M339" s="237"/>
      <c r="N339" s="238"/>
      <c r="O339" s="238"/>
      <c r="P339" s="238"/>
      <c r="Q339" s="238"/>
      <c r="R339" s="238"/>
      <c r="S339" s="238"/>
      <c r="T339" s="239"/>
      <c r="AT339" s="240" t="s">
        <v>153</v>
      </c>
      <c r="AU339" s="240" t="s">
        <v>81</v>
      </c>
      <c r="AV339" s="12" t="s">
        <v>79</v>
      </c>
      <c r="AW339" s="12" t="s">
        <v>33</v>
      </c>
      <c r="AX339" s="12" t="s">
        <v>72</v>
      </c>
      <c r="AY339" s="240" t="s">
        <v>142</v>
      </c>
    </row>
    <row r="340" s="13" customFormat="1">
      <c r="B340" s="241"/>
      <c r="C340" s="242"/>
      <c r="D340" s="228" t="s">
        <v>153</v>
      </c>
      <c r="E340" s="243" t="s">
        <v>19</v>
      </c>
      <c r="F340" s="244" t="s">
        <v>192</v>
      </c>
      <c r="G340" s="242"/>
      <c r="H340" s="245">
        <v>40</v>
      </c>
      <c r="I340" s="246"/>
      <c r="J340" s="242"/>
      <c r="K340" s="242"/>
      <c r="L340" s="247"/>
      <c r="M340" s="248"/>
      <c r="N340" s="249"/>
      <c r="O340" s="249"/>
      <c r="P340" s="249"/>
      <c r="Q340" s="249"/>
      <c r="R340" s="249"/>
      <c r="S340" s="249"/>
      <c r="T340" s="250"/>
      <c r="AT340" s="251" t="s">
        <v>153</v>
      </c>
      <c r="AU340" s="251" t="s">
        <v>81</v>
      </c>
      <c r="AV340" s="13" t="s">
        <v>81</v>
      </c>
      <c r="AW340" s="13" t="s">
        <v>33</v>
      </c>
      <c r="AX340" s="13" t="s">
        <v>79</v>
      </c>
      <c r="AY340" s="251" t="s">
        <v>142</v>
      </c>
    </row>
    <row r="341" s="1" customFormat="1" ht="20.4" customHeight="1">
      <c r="B341" s="39"/>
      <c r="C341" s="216" t="s">
        <v>459</v>
      </c>
      <c r="D341" s="216" t="s">
        <v>144</v>
      </c>
      <c r="E341" s="217" t="s">
        <v>460</v>
      </c>
      <c r="F341" s="218" t="s">
        <v>461</v>
      </c>
      <c r="G341" s="219" t="s">
        <v>147</v>
      </c>
      <c r="H341" s="220">
        <v>8</v>
      </c>
      <c r="I341" s="221"/>
      <c r="J341" s="222">
        <f>ROUND(I341*H341,2)</f>
        <v>0</v>
      </c>
      <c r="K341" s="218" t="s">
        <v>148</v>
      </c>
      <c r="L341" s="44"/>
      <c r="M341" s="223" t="s">
        <v>19</v>
      </c>
      <c r="N341" s="224" t="s">
        <v>43</v>
      </c>
      <c r="O341" s="80"/>
      <c r="P341" s="225">
        <f>O341*H341</f>
        <v>0</v>
      </c>
      <c r="Q341" s="225">
        <v>0</v>
      </c>
      <c r="R341" s="225">
        <f>Q341*H341</f>
        <v>0</v>
      </c>
      <c r="S341" s="225">
        <v>0</v>
      </c>
      <c r="T341" s="226">
        <f>S341*H341</f>
        <v>0</v>
      </c>
      <c r="AR341" s="18" t="s">
        <v>149</v>
      </c>
      <c r="AT341" s="18" t="s">
        <v>144</v>
      </c>
      <c r="AU341" s="18" t="s">
        <v>81</v>
      </c>
      <c r="AY341" s="18" t="s">
        <v>142</v>
      </c>
      <c r="BE341" s="227">
        <f>IF(N341="základní",J341,0)</f>
        <v>0</v>
      </c>
      <c r="BF341" s="227">
        <f>IF(N341="snížená",J341,0)</f>
        <v>0</v>
      </c>
      <c r="BG341" s="227">
        <f>IF(N341="zákl. přenesená",J341,0)</f>
        <v>0</v>
      </c>
      <c r="BH341" s="227">
        <f>IF(N341="sníž. přenesená",J341,0)</f>
        <v>0</v>
      </c>
      <c r="BI341" s="227">
        <f>IF(N341="nulová",J341,0)</f>
        <v>0</v>
      </c>
      <c r="BJ341" s="18" t="s">
        <v>79</v>
      </c>
      <c r="BK341" s="227">
        <f>ROUND(I341*H341,2)</f>
        <v>0</v>
      </c>
      <c r="BL341" s="18" t="s">
        <v>149</v>
      </c>
      <c r="BM341" s="18" t="s">
        <v>462</v>
      </c>
    </row>
    <row r="342" s="12" customFormat="1">
      <c r="B342" s="231"/>
      <c r="C342" s="232"/>
      <c r="D342" s="228" t="s">
        <v>153</v>
      </c>
      <c r="E342" s="233" t="s">
        <v>19</v>
      </c>
      <c r="F342" s="234" t="s">
        <v>154</v>
      </c>
      <c r="G342" s="232"/>
      <c r="H342" s="233" t="s">
        <v>19</v>
      </c>
      <c r="I342" s="235"/>
      <c r="J342" s="232"/>
      <c r="K342" s="232"/>
      <c r="L342" s="236"/>
      <c r="M342" s="237"/>
      <c r="N342" s="238"/>
      <c r="O342" s="238"/>
      <c r="P342" s="238"/>
      <c r="Q342" s="238"/>
      <c r="R342" s="238"/>
      <c r="S342" s="238"/>
      <c r="T342" s="239"/>
      <c r="AT342" s="240" t="s">
        <v>153</v>
      </c>
      <c r="AU342" s="240" t="s">
        <v>81</v>
      </c>
      <c r="AV342" s="12" t="s">
        <v>79</v>
      </c>
      <c r="AW342" s="12" t="s">
        <v>33</v>
      </c>
      <c r="AX342" s="12" t="s">
        <v>72</v>
      </c>
      <c r="AY342" s="240" t="s">
        <v>142</v>
      </c>
    </row>
    <row r="343" s="12" customFormat="1">
      <c r="B343" s="231"/>
      <c r="C343" s="232"/>
      <c r="D343" s="228" t="s">
        <v>153</v>
      </c>
      <c r="E343" s="233" t="s">
        <v>19</v>
      </c>
      <c r="F343" s="234" t="s">
        <v>463</v>
      </c>
      <c r="G343" s="232"/>
      <c r="H343" s="233" t="s">
        <v>19</v>
      </c>
      <c r="I343" s="235"/>
      <c r="J343" s="232"/>
      <c r="K343" s="232"/>
      <c r="L343" s="236"/>
      <c r="M343" s="237"/>
      <c r="N343" s="238"/>
      <c r="O343" s="238"/>
      <c r="P343" s="238"/>
      <c r="Q343" s="238"/>
      <c r="R343" s="238"/>
      <c r="S343" s="238"/>
      <c r="T343" s="239"/>
      <c r="AT343" s="240" t="s">
        <v>153</v>
      </c>
      <c r="AU343" s="240" t="s">
        <v>81</v>
      </c>
      <c r="AV343" s="12" t="s">
        <v>79</v>
      </c>
      <c r="AW343" s="12" t="s">
        <v>33</v>
      </c>
      <c r="AX343" s="12" t="s">
        <v>72</v>
      </c>
      <c r="AY343" s="240" t="s">
        <v>142</v>
      </c>
    </row>
    <row r="344" s="13" customFormat="1">
      <c r="B344" s="241"/>
      <c r="C344" s="242"/>
      <c r="D344" s="228" t="s">
        <v>153</v>
      </c>
      <c r="E344" s="243" t="s">
        <v>19</v>
      </c>
      <c r="F344" s="244" t="s">
        <v>177</v>
      </c>
      <c r="G344" s="242"/>
      <c r="H344" s="245">
        <v>8</v>
      </c>
      <c r="I344" s="246"/>
      <c r="J344" s="242"/>
      <c r="K344" s="242"/>
      <c r="L344" s="247"/>
      <c r="M344" s="248"/>
      <c r="N344" s="249"/>
      <c r="O344" s="249"/>
      <c r="P344" s="249"/>
      <c r="Q344" s="249"/>
      <c r="R344" s="249"/>
      <c r="S344" s="249"/>
      <c r="T344" s="250"/>
      <c r="AT344" s="251" t="s">
        <v>153</v>
      </c>
      <c r="AU344" s="251" t="s">
        <v>81</v>
      </c>
      <c r="AV344" s="13" t="s">
        <v>81</v>
      </c>
      <c r="AW344" s="13" t="s">
        <v>33</v>
      </c>
      <c r="AX344" s="13" t="s">
        <v>79</v>
      </c>
      <c r="AY344" s="251" t="s">
        <v>142</v>
      </c>
    </row>
    <row r="345" s="1" customFormat="1" ht="20.4" customHeight="1">
      <c r="B345" s="39"/>
      <c r="C345" s="216" t="s">
        <v>464</v>
      </c>
      <c r="D345" s="216" t="s">
        <v>144</v>
      </c>
      <c r="E345" s="217" t="s">
        <v>465</v>
      </c>
      <c r="F345" s="218" t="s">
        <v>466</v>
      </c>
      <c r="G345" s="219" t="s">
        <v>147</v>
      </c>
      <c r="H345" s="220">
        <v>40</v>
      </c>
      <c r="I345" s="221"/>
      <c r="J345" s="222">
        <f>ROUND(I345*H345,2)</f>
        <v>0</v>
      </c>
      <c r="K345" s="218" t="s">
        <v>148</v>
      </c>
      <c r="L345" s="44"/>
      <c r="M345" s="223" t="s">
        <v>19</v>
      </c>
      <c r="N345" s="224" t="s">
        <v>43</v>
      </c>
      <c r="O345" s="80"/>
      <c r="P345" s="225">
        <f>O345*H345</f>
        <v>0</v>
      </c>
      <c r="Q345" s="225">
        <v>0</v>
      </c>
      <c r="R345" s="225">
        <f>Q345*H345</f>
        <v>0</v>
      </c>
      <c r="S345" s="225">
        <v>0</v>
      </c>
      <c r="T345" s="226">
        <f>S345*H345</f>
        <v>0</v>
      </c>
      <c r="AR345" s="18" t="s">
        <v>149</v>
      </c>
      <c r="AT345" s="18" t="s">
        <v>144</v>
      </c>
      <c r="AU345" s="18" t="s">
        <v>81</v>
      </c>
      <c r="AY345" s="18" t="s">
        <v>142</v>
      </c>
      <c r="BE345" s="227">
        <f>IF(N345="základní",J345,0)</f>
        <v>0</v>
      </c>
      <c r="BF345" s="227">
        <f>IF(N345="snížená",J345,0)</f>
        <v>0</v>
      </c>
      <c r="BG345" s="227">
        <f>IF(N345="zákl. přenesená",J345,0)</f>
        <v>0</v>
      </c>
      <c r="BH345" s="227">
        <f>IF(N345="sníž. přenesená",J345,0)</f>
        <v>0</v>
      </c>
      <c r="BI345" s="227">
        <f>IF(N345="nulová",J345,0)</f>
        <v>0</v>
      </c>
      <c r="BJ345" s="18" t="s">
        <v>79</v>
      </c>
      <c r="BK345" s="227">
        <f>ROUND(I345*H345,2)</f>
        <v>0</v>
      </c>
      <c r="BL345" s="18" t="s">
        <v>149</v>
      </c>
      <c r="BM345" s="18" t="s">
        <v>467</v>
      </c>
    </row>
    <row r="346" s="1" customFormat="1">
      <c r="B346" s="39"/>
      <c r="C346" s="40"/>
      <c r="D346" s="228" t="s">
        <v>151</v>
      </c>
      <c r="E346" s="40"/>
      <c r="F346" s="229" t="s">
        <v>468</v>
      </c>
      <c r="G346" s="40"/>
      <c r="H346" s="40"/>
      <c r="I346" s="143"/>
      <c r="J346" s="40"/>
      <c r="K346" s="40"/>
      <c r="L346" s="44"/>
      <c r="M346" s="230"/>
      <c r="N346" s="80"/>
      <c r="O346" s="80"/>
      <c r="P346" s="80"/>
      <c r="Q346" s="80"/>
      <c r="R346" s="80"/>
      <c r="S346" s="80"/>
      <c r="T346" s="81"/>
      <c r="AT346" s="18" t="s">
        <v>151</v>
      </c>
      <c r="AU346" s="18" t="s">
        <v>81</v>
      </c>
    </row>
    <row r="347" s="12" customFormat="1">
      <c r="B347" s="231"/>
      <c r="C347" s="232"/>
      <c r="D347" s="228" t="s">
        <v>153</v>
      </c>
      <c r="E347" s="233" t="s">
        <v>19</v>
      </c>
      <c r="F347" s="234" t="s">
        <v>154</v>
      </c>
      <c r="G347" s="232"/>
      <c r="H347" s="233" t="s">
        <v>19</v>
      </c>
      <c r="I347" s="235"/>
      <c r="J347" s="232"/>
      <c r="K347" s="232"/>
      <c r="L347" s="236"/>
      <c r="M347" s="237"/>
      <c r="N347" s="238"/>
      <c r="O347" s="238"/>
      <c r="P347" s="238"/>
      <c r="Q347" s="238"/>
      <c r="R347" s="238"/>
      <c r="S347" s="238"/>
      <c r="T347" s="239"/>
      <c r="AT347" s="240" t="s">
        <v>153</v>
      </c>
      <c r="AU347" s="240" t="s">
        <v>81</v>
      </c>
      <c r="AV347" s="12" t="s">
        <v>79</v>
      </c>
      <c r="AW347" s="12" t="s">
        <v>33</v>
      </c>
      <c r="AX347" s="12" t="s">
        <v>72</v>
      </c>
      <c r="AY347" s="240" t="s">
        <v>142</v>
      </c>
    </row>
    <row r="348" s="12" customFormat="1">
      <c r="B348" s="231"/>
      <c r="C348" s="232"/>
      <c r="D348" s="228" t="s">
        <v>153</v>
      </c>
      <c r="E348" s="233" t="s">
        <v>19</v>
      </c>
      <c r="F348" s="234" t="s">
        <v>458</v>
      </c>
      <c r="G348" s="232"/>
      <c r="H348" s="233" t="s">
        <v>19</v>
      </c>
      <c r="I348" s="235"/>
      <c r="J348" s="232"/>
      <c r="K348" s="232"/>
      <c r="L348" s="236"/>
      <c r="M348" s="237"/>
      <c r="N348" s="238"/>
      <c r="O348" s="238"/>
      <c r="P348" s="238"/>
      <c r="Q348" s="238"/>
      <c r="R348" s="238"/>
      <c r="S348" s="238"/>
      <c r="T348" s="239"/>
      <c r="AT348" s="240" t="s">
        <v>153</v>
      </c>
      <c r="AU348" s="240" t="s">
        <v>81</v>
      </c>
      <c r="AV348" s="12" t="s">
        <v>79</v>
      </c>
      <c r="AW348" s="12" t="s">
        <v>33</v>
      </c>
      <c r="AX348" s="12" t="s">
        <v>72</v>
      </c>
      <c r="AY348" s="240" t="s">
        <v>142</v>
      </c>
    </row>
    <row r="349" s="13" customFormat="1">
      <c r="B349" s="241"/>
      <c r="C349" s="242"/>
      <c r="D349" s="228" t="s">
        <v>153</v>
      </c>
      <c r="E349" s="243" t="s">
        <v>19</v>
      </c>
      <c r="F349" s="244" t="s">
        <v>192</v>
      </c>
      <c r="G349" s="242"/>
      <c r="H349" s="245">
        <v>40</v>
      </c>
      <c r="I349" s="246"/>
      <c r="J349" s="242"/>
      <c r="K349" s="242"/>
      <c r="L349" s="247"/>
      <c r="M349" s="248"/>
      <c r="N349" s="249"/>
      <c r="O349" s="249"/>
      <c r="P349" s="249"/>
      <c r="Q349" s="249"/>
      <c r="R349" s="249"/>
      <c r="S349" s="249"/>
      <c r="T349" s="250"/>
      <c r="AT349" s="251" t="s">
        <v>153</v>
      </c>
      <c r="AU349" s="251" t="s">
        <v>81</v>
      </c>
      <c r="AV349" s="13" t="s">
        <v>81</v>
      </c>
      <c r="AW349" s="13" t="s">
        <v>33</v>
      </c>
      <c r="AX349" s="13" t="s">
        <v>79</v>
      </c>
      <c r="AY349" s="251" t="s">
        <v>142</v>
      </c>
    </row>
    <row r="350" s="1" customFormat="1" ht="20.4" customHeight="1">
      <c r="B350" s="39"/>
      <c r="C350" s="216" t="s">
        <v>469</v>
      </c>
      <c r="D350" s="216" t="s">
        <v>144</v>
      </c>
      <c r="E350" s="217" t="s">
        <v>470</v>
      </c>
      <c r="F350" s="218" t="s">
        <v>471</v>
      </c>
      <c r="G350" s="219" t="s">
        <v>147</v>
      </c>
      <c r="H350" s="220">
        <v>40</v>
      </c>
      <c r="I350" s="221"/>
      <c r="J350" s="222">
        <f>ROUND(I350*H350,2)</f>
        <v>0</v>
      </c>
      <c r="K350" s="218" t="s">
        <v>148</v>
      </c>
      <c r="L350" s="44"/>
      <c r="M350" s="223" t="s">
        <v>19</v>
      </c>
      <c r="N350" s="224" t="s">
        <v>43</v>
      </c>
      <c r="O350" s="80"/>
      <c r="P350" s="225">
        <f>O350*H350</f>
        <v>0</v>
      </c>
      <c r="Q350" s="225">
        <v>0</v>
      </c>
      <c r="R350" s="225">
        <f>Q350*H350</f>
        <v>0</v>
      </c>
      <c r="S350" s="225">
        <v>0</v>
      </c>
      <c r="T350" s="226">
        <f>S350*H350</f>
        <v>0</v>
      </c>
      <c r="AR350" s="18" t="s">
        <v>149</v>
      </c>
      <c r="AT350" s="18" t="s">
        <v>144</v>
      </c>
      <c r="AU350" s="18" t="s">
        <v>81</v>
      </c>
      <c r="AY350" s="18" t="s">
        <v>142</v>
      </c>
      <c r="BE350" s="227">
        <f>IF(N350="základní",J350,0)</f>
        <v>0</v>
      </c>
      <c r="BF350" s="227">
        <f>IF(N350="snížená",J350,0)</f>
        <v>0</v>
      </c>
      <c r="BG350" s="227">
        <f>IF(N350="zákl. přenesená",J350,0)</f>
        <v>0</v>
      </c>
      <c r="BH350" s="227">
        <f>IF(N350="sníž. přenesená",J350,0)</f>
        <v>0</v>
      </c>
      <c r="BI350" s="227">
        <f>IF(N350="nulová",J350,0)</f>
        <v>0</v>
      </c>
      <c r="BJ350" s="18" t="s">
        <v>79</v>
      </c>
      <c r="BK350" s="227">
        <f>ROUND(I350*H350,2)</f>
        <v>0</v>
      </c>
      <c r="BL350" s="18" t="s">
        <v>149</v>
      </c>
      <c r="BM350" s="18" t="s">
        <v>472</v>
      </c>
    </row>
    <row r="351" s="12" customFormat="1">
      <c r="B351" s="231"/>
      <c r="C351" s="232"/>
      <c r="D351" s="228" t="s">
        <v>153</v>
      </c>
      <c r="E351" s="233" t="s">
        <v>19</v>
      </c>
      <c r="F351" s="234" t="s">
        <v>154</v>
      </c>
      <c r="G351" s="232"/>
      <c r="H351" s="233" t="s">
        <v>19</v>
      </c>
      <c r="I351" s="235"/>
      <c r="J351" s="232"/>
      <c r="K351" s="232"/>
      <c r="L351" s="236"/>
      <c r="M351" s="237"/>
      <c r="N351" s="238"/>
      <c r="O351" s="238"/>
      <c r="P351" s="238"/>
      <c r="Q351" s="238"/>
      <c r="R351" s="238"/>
      <c r="S351" s="238"/>
      <c r="T351" s="239"/>
      <c r="AT351" s="240" t="s">
        <v>153</v>
      </c>
      <c r="AU351" s="240" t="s">
        <v>81</v>
      </c>
      <c r="AV351" s="12" t="s">
        <v>79</v>
      </c>
      <c r="AW351" s="12" t="s">
        <v>33</v>
      </c>
      <c r="AX351" s="12" t="s">
        <v>72</v>
      </c>
      <c r="AY351" s="240" t="s">
        <v>142</v>
      </c>
    </row>
    <row r="352" s="12" customFormat="1">
      <c r="B352" s="231"/>
      <c r="C352" s="232"/>
      <c r="D352" s="228" t="s">
        <v>153</v>
      </c>
      <c r="E352" s="233" t="s">
        <v>19</v>
      </c>
      <c r="F352" s="234" t="s">
        <v>458</v>
      </c>
      <c r="G352" s="232"/>
      <c r="H352" s="233" t="s">
        <v>19</v>
      </c>
      <c r="I352" s="235"/>
      <c r="J352" s="232"/>
      <c r="K352" s="232"/>
      <c r="L352" s="236"/>
      <c r="M352" s="237"/>
      <c r="N352" s="238"/>
      <c r="O352" s="238"/>
      <c r="P352" s="238"/>
      <c r="Q352" s="238"/>
      <c r="R352" s="238"/>
      <c r="S352" s="238"/>
      <c r="T352" s="239"/>
      <c r="AT352" s="240" t="s">
        <v>153</v>
      </c>
      <c r="AU352" s="240" t="s">
        <v>81</v>
      </c>
      <c r="AV352" s="12" t="s">
        <v>79</v>
      </c>
      <c r="AW352" s="12" t="s">
        <v>33</v>
      </c>
      <c r="AX352" s="12" t="s">
        <v>72</v>
      </c>
      <c r="AY352" s="240" t="s">
        <v>142</v>
      </c>
    </row>
    <row r="353" s="13" customFormat="1">
      <c r="B353" s="241"/>
      <c r="C353" s="242"/>
      <c r="D353" s="228" t="s">
        <v>153</v>
      </c>
      <c r="E353" s="243" t="s">
        <v>19</v>
      </c>
      <c r="F353" s="244" t="s">
        <v>192</v>
      </c>
      <c r="G353" s="242"/>
      <c r="H353" s="245">
        <v>40</v>
      </c>
      <c r="I353" s="246"/>
      <c r="J353" s="242"/>
      <c r="K353" s="242"/>
      <c r="L353" s="247"/>
      <c r="M353" s="248"/>
      <c r="N353" s="249"/>
      <c r="O353" s="249"/>
      <c r="P353" s="249"/>
      <c r="Q353" s="249"/>
      <c r="R353" s="249"/>
      <c r="S353" s="249"/>
      <c r="T353" s="250"/>
      <c r="AT353" s="251" t="s">
        <v>153</v>
      </c>
      <c r="AU353" s="251" t="s">
        <v>81</v>
      </c>
      <c r="AV353" s="13" t="s">
        <v>81</v>
      </c>
      <c r="AW353" s="13" t="s">
        <v>33</v>
      </c>
      <c r="AX353" s="13" t="s">
        <v>79</v>
      </c>
      <c r="AY353" s="251" t="s">
        <v>142</v>
      </c>
    </row>
    <row r="354" s="1" customFormat="1" ht="20.4" customHeight="1">
      <c r="B354" s="39"/>
      <c r="C354" s="216" t="s">
        <v>473</v>
      </c>
      <c r="D354" s="216" t="s">
        <v>144</v>
      </c>
      <c r="E354" s="217" t="s">
        <v>474</v>
      </c>
      <c r="F354" s="218" t="s">
        <v>475</v>
      </c>
      <c r="G354" s="219" t="s">
        <v>147</v>
      </c>
      <c r="H354" s="220">
        <v>40</v>
      </c>
      <c r="I354" s="221"/>
      <c r="J354" s="222">
        <f>ROUND(I354*H354,2)</f>
        <v>0</v>
      </c>
      <c r="K354" s="218" t="s">
        <v>148</v>
      </c>
      <c r="L354" s="44"/>
      <c r="M354" s="223" t="s">
        <v>19</v>
      </c>
      <c r="N354" s="224" t="s">
        <v>43</v>
      </c>
      <c r="O354" s="80"/>
      <c r="P354" s="225">
        <f>O354*H354</f>
        <v>0</v>
      </c>
      <c r="Q354" s="225">
        <v>0</v>
      </c>
      <c r="R354" s="225">
        <f>Q354*H354</f>
        <v>0</v>
      </c>
      <c r="S354" s="225">
        <v>0</v>
      </c>
      <c r="T354" s="226">
        <f>S354*H354</f>
        <v>0</v>
      </c>
      <c r="AR354" s="18" t="s">
        <v>149</v>
      </c>
      <c r="AT354" s="18" t="s">
        <v>144</v>
      </c>
      <c r="AU354" s="18" t="s">
        <v>81</v>
      </c>
      <c r="AY354" s="18" t="s">
        <v>142</v>
      </c>
      <c r="BE354" s="227">
        <f>IF(N354="základní",J354,0)</f>
        <v>0</v>
      </c>
      <c r="BF354" s="227">
        <f>IF(N354="snížená",J354,0)</f>
        <v>0</v>
      </c>
      <c r="BG354" s="227">
        <f>IF(N354="zákl. přenesená",J354,0)</f>
        <v>0</v>
      </c>
      <c r="BH354" s="227">
        <f>IF(N354="sníž. přenesená",J354,0)</f>
        <v>0</v>
      </c>
      <c r="BI354" s="227">
        <f>IF(N354="nulová",J354,0)</f>
        <v>0</v>
      </c>
      <c r="BJ354" s="18" t="s">
        <v>79</v>
      </c>
      <c r="BK354" s="227">
        <f>ROUND(I354*H354,2)</f>
        <v>0</v>
      </c>
      <c r="BL354" s="18" t="s">
        <v>149</v>
      </c>
      <c r="BM354" s="18" t="s">
        <v>476</v>
      </c>
    </row>
    <row r="355" s="12" customFormat="1">
      <c r="B355" s="231"/>
      <c r="C355" s="232"/>
      <c r="D355" s="228" t="s">
        <v>153</v>
      </c>
      <c r="E355" s="233" t="s">
        <v>19</v>
      </c>
      <c r="F355" s="234" t="s">
        <v>154</v>
      </c>
      <c r="G355" s="232"/>
      <c r="H355" s="233" t="s">
        <v>19</v>
      </c>
      <c r="I355" s="235"/>
      <c r="J355" s="232"/>
      <c r="K355" s="232"/>
      <c r="L355" s="236"/>
      <c r="M355" s="237"/>
      <c r="N355" s="238"/>
      <c r="O355" s="238"/>
      <c r="P355" s="238"/>
      <c r="Q355" s="238"/>
      <c r="R355" s="238"/>
      <c r="S355" s="238"/>
      <c r="T355" s="239"/>
      <c r="AT355" s="240" t="s">
        <v>153</v>
      </c>
      <c r="AU355" s="240" t="s">
        <v>81</v>
      </c>
      <c r="AV355" s="12" t="s">
        <v>79</v>
      </c>
      <c r="AW355" s="12" t="s">
        <v>33</v>
      </c>
      <c r="AX355" s="12" t="s">
        <v>72</v>
      </c>
      <c r="AY355" s="240" t="s">
        <v>142</v>
      </c>
    </row>
    <row r="356" s="12" customFormat="1">
      <c r="B356" s="231"/>
      <c r="C356" s="232"/>
      <c r="D356" s="228" t="s">
        <v>153</v>
      </c>
      <c r="E356" s="233" t="s">
        <v>19</v>
      </c>
      <c r="F356" s="234" t="s">
        <v>458</v>
      </c>
      <c r="G356" s="232"/>
      <c r="H356" s="233" t="s">
        <v>19</v>
      </c>
      <c r="I356" s="235"/>
      <c r="J356" s="232"/>
      <c r="K356" s="232"/>
      <c r="L356" s="236"/>
      <c r="M356" s="237"/>
      <c r="N356" s="238"/>
      <c r="O356" s="238"/>
      <c r="P356" s="238"/>
      <c r="Q356" s="238"/>
      <c r="R356" s="238"/>
      <c r="S356" s="238"/>
      <c r="T356" s="239"/>
      <c r="AT356" s="240" t="s">
        <v>153</v>
      </c>
      <c r="AU356" s="240" t="s">
        <v>81</v>
      </c>
      <c r="AV356" s="12" t="s">
        <v>79</v>
      </c>
      <c r="AW356" s="12" t="s">
        <v>33</v>
      </c>
      <c r="AX356" s="12" t="s">
        <v>72</v>
      </c>
      <c r="AY356" s="240" t="s">
        <v>142</v>
      </c>
    </row>
    <row r="357" s="13" customFormat="1">
      <c r="B357" s="241"/>
      <c r="C357" s="242"/>
      <c r="D357" s="228" t="s">
        <v>153</v>
      </c>
      <c r="E357" s="243" t="s">
        <v>19</v>
      </c>
      <c r="F357" s="244" t="s">
        <v>192</v>
      </c>
      <c r="G357" s="242"/>
      <c r="H357" s="245">
        <v>40</v>
      </c>
      <c r="I357" s="246"/>
      <c r="J357" s="242"/>
      <c r="K357" s="242"/>
      <c r="L357" s="247"/>
      <c r="M357" s="248"/>
      <c r="N357" s="249"/>
      <c r="O357" s="249"/>
      <c r="P357" s="249"/>
      <c r="Q357" s="249"/>
      <c r="R357" s="249"/>
      <c r="S357" s="249"/>
      <c r="T357" s="250"/>
      <c r="AT357" s="251" t="s">
        <v>153</v>
      </c>
      <c r="AU357" s="251" t="s">
        <v>81</v>
      </c>
      <c r="AV357" s="13" t="s">
        <v>81</v>
      </c>
      <c r="AW357" s="13" t="s">
        <v>33</v>
      </c>
      <c r="AX357" s="13" t="s">
        <v>79</v>
      </c>
      <c r="AY357" s="251" t="s">
        <v>142</v>
      </c>
    </row>
    <row r="358" s="1" customFormat="1" ht="20.4" customHeight="1">
      <c r="B358" s="39"/>
      <c r="C358" s="216" t="s">
        <v>477</v>
      </c>
      <c r="D358" s="216" t="s">
        <v>144</v>
      </c>
      <c r="E358" s="217" t="s">
        <v>478</v>
      </c>
      <c r="F358" s="218" t="s">
        <v>479</v>
      </c>
      <c r="G358" s="219" t="s">
        <v>147</v>
      </c>
      <c r="H358" s="220">
        <v>40</v>
      </c>
      <c r="I358" s="221"/>
      <c r="J358" s="222">
        <f>ROUND(I358*H358,2)</f>
        <v>0</v>
      </c>
      <c r="K358" s="218" t="s">
        <v>148</v>
      </c>
      <c r="L358" s="44"/>
      <c r="M358" s="223" t="s">
        <v>19</v>
      </c>
      <c r="N358" s="224" t="s">
        <v>43</v>
      </c>
      <c r="O358" s="80"/>
      <c r="P358" s="225">
        <f>O358*H358</f>
        <v>0</v>
      </c>
      <c r="Q358" s="225">
        <v>0</v>
      </c>
      <c r="R358" s="225">
        <f>Q358*H358</f>
        <v>0</v>
      </c>
      <c r="S358" s="225">
        <v>0</v>
      </c>
      <c r="T358" s="226">
        <f>S358*H358</f>
        <v>0</v>
      </c>
      <c r="AR358" s="18" t="s">
        <v>149</v>
      </c>
      <c r="AT358" s="18" t="s">
        <v>144</v>
      </c>
      <c r="AU358" s="18" t="s">
        <v>81</v>
      </c>
      <c r="AY358" s="18" t="s">
        <v>142</v>
      </c>
      <c r="BE358" s="227">
        <f>IF(N358="základní",J358,0)</f>
        <v>0</v>
      </c>
      <c r="BF358" s="227">
        <f>IF(N358="snížená",J358,0)</f>
        <v>0</v>
      </c>
      <c r="BG358" s="227">
        <f>IF(N358="zákl. přenesená",J358,0)</f>
        <v>0</v>
      </c>
      <c r="BH358" s="227">
        <f>IF(N358="sníž. přenesená",J358,0)</f>
        <v>0</v>
      </c>
      <c r="BI358" s="227">
        <f>IF(N358="nulová",J358,0)</f>
        <v>0</v>
      </c>
      <c r="BJ358" s="18" t="s">
        <v>79</v>
      </c>
      <c r="BK358" s="227">
        <f>ROUND(I358*H358,2)</f>
        <v>0</v>
      </c>
      <c r="BL358" s="18" t="s">
        <v>149</v>
      </c>
      <c r="BM358" s="18" t="s">
        <v>480</v>
      </c>
    </row>
    <row r="359" s="1" customFormat="1">
      <c r="B359" s="39"/>
      <c r="C359" s="40"/>
      <c r="D359" s="228" t="s">
        <v>151</v>
      </c>
      <c r="E359" s="40"/>
      <c r="F359" s="229" t="s">
        <v>481</v>
      </c>
      <c r="G359" s="40"/>
      <c r="H359" s="40"/>
      <c r="I359" s="143"/>
      <c r="J359" s="40"/>
      <c r="K359" s="40"/>
      <c r="L359" s="44"/>
      <c r="M359" s="230"/>
      <c r="N359" s="80"/>
      <c r="O359" s="80"/>
      <c r="P359" s="80"/>
      <c r="Q359" s="80"/>
      <c r="R359" s="80"/>
      <c r="S359" s="80"/>
      <c r="T359" s="81"/>
      <c r="AT359" s="18" t="s">
        <v>151</v>
      </c>
      <c r="AU359" s="18" t="s">
        <v>81</v>
      </c>
    </row>
    <row r="360" s="12" customFormat="1">
      <c r="B360" s="231"/>
      <c r="C360" s="232"/>
      <c r="D360" s="228" t="s">
        <v>153</v>
      </c>
      <c r="E360" s="233" t="s">
        <v>19</v>
      </c>
      <c r="F360" s="234" t="s">
        <v>154</v>
      </c>
      <c r="G360" s="232"/>
      <c r="H360" s="233" t="s">
        <v>19</v>
      </c>
      <c r="I360" s="235"/>
      <c r="J360" s="232"/>
      <c r="K360" s="232"/>
      <c r="L360" s="236"/>
      <c r="M360" s="237"/>
      <c r="N360" s="238"/>
      <c r="O360" s="238"/>
      <c r="P360" s="238"/>
      <c r="Q360" s="238"/>
      <c r="R360" s="238"/>
      <c r="S360" s="238"/>
      <c r="T360" s="239"/>
      <c r="AT360" s="240" t="s">
        <v>153</v>
      </c>
      <c r="AU360" s="240" t="s">
        <v>81</v>
      </c>
      <c r="AV360" s="12" t="s">
        <v>79</v>
      </c>
      <c r="AW360" s="12" t="s">
        <v>33</v>
      </c>
      <c r="AX360" s="12" t="s">
        <v>72</v>
      </c>
      <c r="AY360" s="240" t="s">
        <v>142</v>
      </c>
    </row>
    <row r="361" s="12" customFormat="1">
      <c r="B361" s="231"/>
      <c r="C361" s="232"/>
      <c r="D361" s="228" t="s">
        <v>153</v>
      </c>
      <c r="E361" s="233" t="s">
        <v>19</v>
      </c>
      <c r="F361" s="234" t="s">
        <v>458</v>
      </c>
      <c r="G361" s="232"/>
      <c r="H361" s="233" t="s">
        <v>19</v>
      </c>
      <c r="I361" s="235"/>
      <c r="J361" s="232"/>
      <c r="K361" s="232"/>
      <c r="L361" s="236"/>
      <c r="M361" s="237"/>
      <c r="N361" s="238"/>
      <c r="O361" s="238"/>
      <c r="P361" s="238"/>
      <c r="Q361" s="238"/>
      <c r="R361" s="238"/>
      <c r="S361" s="238"/>
      <c r="T361" s="239"/>
      <c r="AT361" s="240" t="s">
        <v>153</v>
      </c>
      <c r="AU361" s="240" t="s">
        <v>81</v>
      </c>
      <c r="AV361" s="12" t="s">
        <v>79</v>
      </c>
      <c r="AW361" s="12" t="s">
        <v>33</v>
      </c>
      <c r="AX361" s="12" t="s">
        <v>72</v>
      </c>
      <c r="AY361" s="240" t="s">
        <v>142</v>
      </c>
    </row>
    <row r="362" s="13" customFormat="1">
      <c r="B362" s="241"/>
      <c r="C362" s="242"/>
      <c r="D362" s="228" t="s">
        <v>153</v>
      </c>
      <c r="E362" s="243" t="s">
        <v>19</v>
      </c>
      <c r="F362" s="244" t="s">
        <v>192</v>
      </c>
      <c r="G362" s="242"/>
      <c r="H362" s="245">
        <v>40</v>
      </c>
      <c r="I362" s="246"/>
      <c r="J362" s="242"/>
      <c r="K362" s="242"/>
      <c r="L362" s="247"/>
      <c r="M362" s="248"/>
      <c r="N362" s="249"/>
      <c r="O362" s="249"/>
      <c r="P362" s="249"/>
      <c r="Q362" s="249"/>
      <c r="R362" s="249"/>
      <c r="S362" s="249"/>
      <c r="T362" s="250"/>
      <c r="AT362" s="251" t="s">
        <v>153</v>
      </c>
      <c r="AU362" s="251" t="s">
        <v>81</v>
      </c>
      <c r="AV362" s="13" t="s">
        <v>81</v>
      </c>
      <c r="AW362" s="13" t="s">
        <v>33</v>
      </c>
      <c r="AX362" s="13" t="s">
        <v>79</v>
      </c>
      <c r="AY362" s="251" t="s">
        <v>142</v>
      </c>
    </row>
    <row r="363" s="1" customFormat="1" ht="20.4" customHeight="1">
      <c r="B363" s="39"/>
      <c r="C363" s="216" t="s">
        <v>482</v>
      </c>
      <c r="D363" s="216" t="s">
        <v>144</v>
      </c>
      <c r="E363" s="217" t="s">
        <v>483</v>
      </c>
      <c r="F363" s="218" t="s">
        <v>484</v>
      </c>
      <c r="G363" s="219" t="s">
        <v>147</v>
      </c>
      <c r="H363" s="220">
        <v>40</v>
      </c>
      <c r="I363" s="221"/>
      <c r="J363" s="222">
        <f>ROUND(I363*H363,2)</f>
        <v>0</v>
      </c>
      <c r="K363" s="218" t="s">
        <v>148</v>
      </c>
      <c r="L363" s="44"/>
      <c r="M363" s="223" t="s">
        <v>19</v>
      </c>
      <c r="N363" s="224" t="s">
        <v>43</v>
      </c>
      <c r="O363" s="80"/>
      <c r="P363" s="225">
        <f>O363*H363</f>
        <v>0</v>
      </c>
      <c r="Q363" s="225">
        <v>0</v>
      </c>
      <c r="R363" s="225">
        <f>Q363*H363</f>
        <v>0</v>
      </c>
      <c r="S363" s="225">
        <v>0</v>
      </c>
      <c r="T363" s="226">
        <f>S363*H363</f>
        <v>0</v>
      </c>
      <c r="AR363" s="18" t="s">
        <v>149</v>
      </c>
      <c r="AT363" s="18" t="s">
        <v>144</v>
      </c>
      <c r="AU363" s="18" t="s">
        <v>81</v>
      </c>
      <c r="AY363" s="18" t="s">
        <v>142</v>
      </c>
      <c r="BE363" s="227">
        <f>IF(N363="základní",J363,0)</f>
        <v>0</v>
      </c>
      <c r="BF363" s="227">
        <f>IF(N363="snížená",J363,0)</f>
        <v>0</v>
      </c>
      <c r="BG363" s="227">
        <f>IF(N363="zákl. přenesená",J363,0)</f>
        <v>0</v>
      </c>
      <c r="BH363" s="227">
        <f>IF(N363="sníž. přenesená",J363,0)</f>
        <v>0</v>
      </c>
      <c r="BI363" s="227">
        <f>IF(N363="nulová",J363,0)</f>
        <v>0</v>
      </c>
      <c r="BJ363" s="18" t="s">
        <v>79</v>
      </c>
      <c r="BK363" s="227">
        <f>ROUND(I363*H363,2)</f>
        <v>0</v>
      </c>
      <c r="BL363" s="18" t="s">
        <v>149</v>
      </c>
      <c r="BM363" s="18" t="s">
        <v>485</v>
      </c>
    </row>
    <row r="364" s="1" customFormat="1">
      <c r="B364" s="39"/>
      <c r="C364" s="40"/>
      <c r="D364" s="228" t="s">
        <v>151</v>
      </c>
      <c r="E364" s="40"/>
      <c r="F364" s="229" t="s">
        <v>486</v>
      </c>
      <c r="G364" s="40"/>
      <c r="H364" s="40"/>
      <c r="I364" s="143"/>
      <c r="J364" s="40"/>
      <c r="K364" s="40"/>
      <c r="L364" s="44"/>
      <c r="M364" s="230"/>
      <c r="N364" s="80"/>
      <c r="O364" s="80"/>
      <c r="P364" s="80"/>
      <c r="Q364" s="80"/>
      <c r="R364" s="80"/>
      <c r="S364" s="80"/>
      <c r="T364" s="81"/>
      <c r="AT364" s="18" t="s">
        <v>151</v>
      </c>
      <c r="AU364" s="18" t="s">
        <v>81</v>
      </c>
    </row>
    <row r="365" s="12" customFormat="1">
      <c r="B365" s="231"/>
      <c r="C365" s="232"/>
      <c r="D365" s="228" t="s">
        <v>153</v>
      </c>
      <c r="E365" s="233" t="s">
        <v>19</v>
      </c>
      <c r="F365" s="234" t="s">
        <v>154</v>
      </c>
      <c r="G365" s="232"/>
      <c r="H365" s="233" t="s">
        <v>19</v>
      </c>
      <c r="I365" s="235"/>
      <c r="J365" s="232"/>
      <c r="K365" s="232"/>
      <c r="L365" s="236"/>
      <c r="M365" s="237"/>
      <c r="N365" s="238"/>
      <c r="O365" s="238"/>
      <c r="P365" s="238"/>
      <c r="Q365" s="238"/>
      <c r="R365" s="238"/>
      <c r="S365" s="238"/>
      <c r="T365" s="239"/>
      <c r="AT365" s="240" t="s">
        <v>153</v>
      </c>
      <c r="AU365" s="240" t="s">
        <v>81</v>
      </c>
      <c r="AV365" s="12" t="s">
        <v>79</v>
      </c>
      <c r="AW365" s="12" t="s">
        <v>33</v>
      </c>
      <c r="AX365" s="12" t="s">
        <v>72</v>
      </c>
      <c r="AY365" s="240" t="s">
        <v>142</v>
      </c>
    </row>
    <row r="366" s="12" customFormat="1">
      <c r="B366" s="231"/>
      <c r="C366" s="232"/>
      <c r="D366" s="228" t="s">
        <v>153</v>
      </c>
      <c r="E366" s="233" t="s">
        <v>19</v>
      </c>
      <c r="F366" s="234" t="s">
        <v>458</v>
      </c>
      <c r="G366" s="232"/>
      <c r="H366" s="233" t="s">
        <v>19</v>
      </c>
      <c r="I366" s="235"/>
      <c r="J366" s="232"/>
      <c r="K366" s="232"/>
      <c r="L366" s="236"/>
      <c r="M366" s="237"/>
      <c r="N366" s="238"/>
      <c r="O366" s="238"/>
      <c r="P366" s="238"/>
      <c r="Q366" s="238"/>
      <c r="R366" s="238"/>
      <c r="S366" s="238"/>
      <c r="T366" s="239"/>
      <c r="AT366" s="240" t="s">
        <v>153</v>
      </c>
      <c r="AU366" s="240" t="s">
        <v>81</v>
      </c>
      <c r="AV366" s="12" t="s">
        <v>79</v>
      </c>
      <c r="AW366" s="12" t="s">
        <v>33</v>
      </c>
      <c r="AX366" s="12" t="s">
        <v>72</v>
      </c>
      <c r="AY366" s="240" t="s">
        <v>142</v>
      </c>
    </row>
    <row r="367" s="13" customFormat="1">
      <c r="B367" s="241"/>
      <c r="C367" s="242"/>
      <c r="D367" s="228" t="s">
        <v>153</v>
      </c>
      <c r="E367" s="243" t="s">
        <v>19</v>
      </c>
      <c r="F367" s="244" t="s">
        <v>192</v>
      </c>
      <c r="G367" s="242"/>
      <c r="H367" s="245">
        <v>40</v>
      </c>
      <c r="I367" s="246"/>
      <c r="J367" s="242"/>
      <c r="K367" s="242"/>
      <c r="L367" s="247"/>
      <c r="M367" s="248"/>
      <c r="N367" s="249"/>
      <c r="O367" s="249"/>
      <c r="P367" s="249"/>
      <c r="Q367" s="249"/>
      <c r="R367" s="249"/>
      <c r="S367" s="249"/>
      <c r="T367" s="250"/>
      <c r="AT367" s="251" t="s">
        <v>153</v>
      </c>
      <c r="AU367" s="251" t="s">
        <v>81</v>
      </c>
      <c r="AV367" s="13" t="s">
        <v>81</v>
      </c>
      <c r="AW367" s="13" t="s">
        <v>33</v>
      </c>
      <c r="AX367" s="13" t="s">
        <v>79</v>
      </c>
      <c r="AY367" s="251" t="s">
        <v>142</v>
      </c>
    </row>
    <row r="368" s="1" customFormat="1" ht="20.4" customHeight="1">
      <c r="B368" s="39"/>
      <c r="C368" s="216" t="s">
        <v>487</v>
      </c>
      <c r="D368" s="216" t="s">
        <v>144</v>
      </c>
      <c r="E368" s="217" t="s">
        <v>488</v>
      </c>
      <c r="F368" s="218" t="s">
        <v>489</v>
      </c>
      <c r="G368" s="219" t="s">
        <v>147</v>
      </c>
      <c r="H368" s="220">
        <v>90</v>
      </c>
      <c r="I368" s="221"/>
      <c r="J368" s="222">
        <f>ROUND(I368*H368,2)</f>
        <v>0</v>
      </c>
      <c r="K368" s="218" t="s">
        <v>148</v>
      </c>
      <c r="L368" s="44"/>
      <c r="M368" s="223" t="s">
        <v>19</v>
      </c>
      <c r="N368" s="224" t="s">
        <v>43</v>
      </c>
      <c r="O368" s="80"/>
      <c r="P368" s="225">
        <f>O368*H368</f>
        <v>0</v>
      </c>
      <c r="Q368" s="225">
        <v>0</v>
      </c>
      <c r="R368" s="225">
        <f>Q368*H368</f>
        <v>0</v>
      </c>
      <c r="S368" s="225">
        <v>0</v>
      </c>
      <c r="T368" s="226">
        <f>S368*H368</f>
        <v>0</v>
      </c>
      <c r="AR368" s="18" t="s">
        <v>149</v>
      </c>
      <c r="AT368" s="18" t="s">
        <v>144</v>
      </c>
      <c r="AU368" s="18" t="s">
        <v>81</v>
      </c>
      <c r="AY368" s="18" t="s">
        <v>142</v>
      </c>
      <c r="BE368" s="227">
        <f>IF(N368="základní",J368,0)</f>
        <v>0</v>
      </c>
      <c r="BF368" s="227">
        <f>IF(N368="snížená",J368,0)</f>
        <v>0</v>
      </c>
      <c r="BG368" s="227">
        <f>IF(N368="zákl. přenesená",J368,0)</f>
        <v>0</v>
      </c>
      <c r="BH368" s="227">
        <f>IF(N368="sníž. přenesená",J368,0)</f>
        <v>0</v>
      </c>
      <c r="BI368" s="227">
        <f>IF(N368="nulová",J368,0)</f>
        <v>0</v>
      </c>
      <c r="BJ368" s="18" t="s">
        <v>79</v>
      </c>
      <c r="BK368" s="227">
        <f>ROUND(I368*H368,2)</f>
        <v>0</v>
      </c>
      <c r="BL368" s="18" t="s">
        <v>149</v>
      </c>
      <c r="BM368" s="18" t="s">
        <v>490</v>
      </c>
    </row>
    <row r="369" s="1" customFormat="1">
      <c r="B369" s="39"/>
      <c r="C369" s="40"/>
      <c r="D369" s="228" t="s">
        <v>151</v>
      </c>
      <c r="E369" s="40"/>
      <c r="F369" s="229" t="s">
        <v>491</v>
      </c>
      <c r="G369" s="40"/>
      <c r="H369" s="40"/>
      <c r="I369" s="143"/>
      <c r="J369" s="40"/>
      <c r="K369" s="40"/>
      <c r="L369" s="44"/>
      <c r="M369" s="230"/>
      <c r="N369" s="80"/>
      <c r="O369" s="80"/>
      <c r="P369" s="80"/>
      <c r="Q369" s="80"/>
      <c r="R369" s="80"/>
      <c r="S369" s="80"/>
      <c r="T369" s="81"/>
      <c r="AT369" s="18" t="s">
        <v>151</v>
      </c>
      <c r="AU369" s="18" t="s">
        <v>81</v>
      </c>
    </row>
    <row r="370" s="12" customFormat="1">
      <c r="B370" s="231"/>
      <c r="C370" s="232"/>
      <c r="D370" s="228" t="s">
        <v>153</v>
      </c>
      <c r="E370" s="233" t="s">
        <v>19</v>
      </c>
      <c r="F370" s="234" t="s">
        <v>154</v>
      </c>
      <c r="G370" s="232"/>
      <c r="H370" s="233" t="s">
        <v>19</v>
      </c>
      <c r="I370" s="235"/>
      <c r="J370" s="232"/>
      <c r="K370" s="232"/>
      <c r="L370" s="236"/>
      <c r="M370" s="237"/>
      <c r="N370" s="238"/>
      <c r="O370" s="238"/>
      <c r="P370" s="238"/>
      <c r="Q370" s="238"/>
      <c r="R370" s="238"/>
      <c r="S370" s="238"/>
      <c r="T370" s="239"/>
      <c r="AT370" s="240" t="s">
        <v>153</v>
      </c>
      <c r="AU370" s="240" t="s">
        <v>81</v>
      </c>
      <c r="AV370" s="12" t="s">
        <v>79</v>
      </c>
      <c r="AW370" s="12" t="s">
        <v>33</v>
      </c>
      <c r="AX370" s="12" t="s">
        <v>72</v>
      </c>
      <c r="AY370" s="240" t="s">
        <v>142</v>
      </c>
    </row>
    <row r="371" s="12" customFormat="1">
      <c r="B371" s="231"/>
      <c r="C371" s="232"/>
      <c r="D371" s="228" t="s">
        <v>153</v>
      </c>
      <c r="E371" s="233" t="s">
        <v>19</v>
      </c>
      <c r="F371" s="234" t="s">
        <v>453</v>
      </c>
      <c r="G371" s="232"/>
      <c r="H371" s="233" t="s">
        <v>19</v>
      </c>
      <c r="I371" s="235"/>
      <c r="J371" s="232"/>
      <c r="K371" s="232"/>
      <c r="L371" s="236"/>
      <c r="M371" s="237"/>
      <c r="N371" s="238"/>
      <c r="O371" s="238"/>
      <c r="P371" s="238"/>
      <c r="Q371" s="238"/>
      <c r="R371" s="238"/>
      <c r="S371" s="238"/>
      <c r="T371" s="239"/>
      <c r="AT371" s="240" t="s">
        <v>153</v>
      </c>
      <c r="AU371" s="240" t="s">
        <v>81</v>
      </c>
      <c r="AV371" s="12" t="s">
        <v>79</v>
      </c>
      <c r="AW371" s="12" t="s">
        <v>33</v>
      </c>
      <c r="AX371" s="12" t="s">
        <v>72</v>
      </c>
      <c r="AY371" s="240" t="s">
        <v>142</v>
      </c>
    </row>
    <row r="372" s="13" customFormat="1">
      <c r="B372" s="241"/>
      <c r="C372" s="242"/>
      <c r="D372" s="228" t="s">
        <v>153</v>
      </c>
      <c r="E372" s="243" t="s">
        <v>19</v>
      </c>
      <c r="F372" s="244" t="s">
        <v>492</v>
      </c>
      <c r="G372" s="242"/>
      <c r="H372" s="245">
        <v>90</v>
      </c>
      <c r="I372" s="246"/>
      <c r="J372" s="242"/>
      <c r="K372" s="242"/>
      <c r="L372" s="247"/>
      <c r="M372" s="248"/>
      <c r="N372" s="249"/>
      <c r="O372" s="249"/>
      <c r="P372" s="249"/>
      <c r="Q372" s="249"/>
      <c r="R372" s="249"/>
      <c r="S372" s="249"/>
      <c r="T372" s="250"/>
      <c r="AT372" s="251" t="s">
        <v>153</v>
      </c>
      <c r="AU372" s="251" t="s">
        <v>81</v>
      </c>
      <c r="AV372" s="13" t="s">
        <v>81</v>
      </c>
      <c r="AW372" s="13" t="s">
        <v>33</v>
      </c>
      <c r="AX372" s="13" t="s">
        <v>79</v>
      </c>
      <c r="AY372" s="251" t="s">
        <v>142</v>
      </c>
    </row>
    <row r="373" s="1" customFormat="1" ht="30.6" customHeight="1">
      <c r="B373" s="39"/>
      <c r="C373" s="216" t="s">
        <v>493</v>
      </c>
      <c r="D373" s="216" t="s">
        <v>144</v>
      </c>
      <c r="E373" s="217" t="s">
        <v>494</v>
      </c>
      <c r="F373" s="218" t="s">
        <v>495</v>
      </c>
      <c r="G373" s="219" t="s">
        <v>147</v>
      </c>
      <c r="H373" s="220">
        <v>8</v>
      </c>
      <c r="I373" s="221"/>
      <c r="J373" s="222">
        <f>ROUND(I373*H373,2)</f>
        <v>0</v>
      </c>
      <c r="K373" s="218" t="s">
        <v>148</v>
      </c>
      <c r="L373" s="44"/>
      <c r="M373" s="223" t="s">
        <v>19</v>
      </c>
      <c r="N373" s="224" t="s">
        <v>43</v>
      </c>
      <c r="O373" s="80"/>
      <c r="P373" s="225">
        <f>O373*H373</f>
        <v>0</v>
      </c>
      <c r="Q373" s="225">
        <v>0.085650000000000004</v>
      </c>
      <c r="R373" s="225">
        <f>Q373*H373</f>
        <v>0.68520000000000003</v>
      </c>
      <c r="S373" s="225">
        <v>0</v>
      </c>
      <c r="T373" s="226">
        <f>S373*H373</f>
        <v>0</v>
      </c>
      <c r="AR373" s="18" t="s">
        <v>149</v>
      </c>
      <c r="AT373" s="18" t="s">
        <v>144</v>
      </c>
      <c r="AU373" s="18" t="s">
        <v>81</v>
      </c>
      <c r="AY373" s="18" t="s">
        <v>142</v>
      </c>
      <c r="BE373" s="227">
        <f>IF(N373="základní",J373,0)</f>
        <v>0</v>
      </c>
      <c r="BF373" s="227">
        <f>IF(N373="snížená",J373,0)</f>
        <v>0</v>
      </c>
      <c r="BG373" s="227">
        <f>IF(N373="zákl. přenesená",J373,0)</f>
        <v>0</v>
      </c>
      <c r="BH373" s="227">
        <f>IF(N373="sníž. přenesená",J373,0)</f>
        <v>0</v>
      </c>
      <c r="BI373" s="227">
        <f>IF(N373="nulová",J373,0)</f>
        <v>0</v>
      </c>
      <c r="BJ373" s="18" t="s">
        <v>79</v>
      </c>
      <c r="BK373" s="227">
        <f>ROUND(I373*H373,2)</f>
        <v>0</v>
      </c>
      <c r="BL373" s="18" t="s">
        <v>149</v>
      </c>
      <c r="BM373" s="18" t="s">
        <v>496</v>
      </c>
    </row>
    <row r="374" s="1" customFormat="1">
      <c r="B374" s="39"/>
      <c r="C374" s="40"/>
      <c r="D374" s="228" t="s">
        <v>151</v>
      </c>
      <c r="E374" s="40"/>
      <c r="F374" s="229" t="s">
        <v>497</v>
      </c>
      <c r="G374" s="40"/>
      <c r="H374" s="40"/>
      <c r="I374" s="143"/>
      <c r="J374" s="40"/>
      <c r="K374" s="40"/>
      <c r="L374" s="44"/>
      <c r="M374" s="230"/>
      <c r="N374" s="80"/>
      <c r="O374" s="80"/>
      <c r="P374" s="80"/>
      <c r="Q374" s="80"/>
      <c r="R374" s="80"/>
      <c r="S374" s="80"/>
      <c r="T374" s="81"/>
      <c r="AT374" s="18" t="s">
        <v>151</v>
      </c>
      <c r="AU374" s="18" t="s">
        <v>81</v>
      </c>
    </row>
    <row r="375" s="12" customFormat="1">
      <c r="B375" s="231"/>
      <c r="C375" s="232"/>
      <c r="D375" s="228" t="s">
        <v>153</v>
      </c>
      <c r="E375" s="233" t="s">
        <v>19</v>
      </c>
      <c r="F375" s="234" t="s">
        <v>154</v>
      </c>
      <c r="G375" s="232"/>
      <c r="H375" s="233" t="s">
        <v>19</v>
      </c>
      <c r="I375" s="235"/>
      <c r="J375" s="232"/>
      <c r="K375" s="232"/>
      <c r="L375" s="236"/>
      <c r="M375" s="237"/>
      <c r="N375" s="238"/>
      <c r="O375" s="238"/>
      <c r="P375" s="238"/>
      <c r="Q375" s="238"/>
      <c r="R375" s="238"/>
      <c r="S375" s="238"/>
      <c r="T375" s="239"/>
      <c r="AT375" s="240" t="s">
        <v>153</v>
      </c>
      <c r="AU375" s="240" t="s">
        <v>81</v>
      </c>
      <c r="AV375" s="12" t="s">
        <v>79</v>
      </c>
      <c r="AW375" s="12" t="s">
        <v>33</v>
      </c>
      <c r="AX375" s="12" t="s">
        <v>72</v>
      </c>
      <c r="AY375" s="240" t="s">
        <v>142</v>
      </c>
    </row>
    <row r="376" s="12" customFormat="1">
      <c r="B376" s="231"/>
      <c r="C376" s="232"/>
      <c r="D376" s="228" t="s">
        <v>153</v>
      </c>
      <c r="E376" s="233" t="s">
        <v>19</v>
      </c>
      <c r="F376" s="234" t="s">
        <v>463</v>
      </c>
      <c r="G376" s="232"/>
      <c r="H376" s="233" t="s">
        <v>19</v>
      </c>
      <c r="I376" s="235"/>
      <c r="J376" s="232"/>
      <c r="K376" s="232"/>
      <c r="L376" s="236"/>
      <c r="M376" s="237"/>
      <c r="N376" s="238"/>
      <c r="O376" s="238"/>
      <c r="P376" s="238"/>
      <c r="Q376" s="238"/>
      <c r="R376" s="238"/>
      <c r="S376" s="238"/>
      <c r="T376" s="239"/>
      <c r="AT376" s="240" t="s">
        <v>153</v>
      </c>
      <c r="AU376" s="240" t="s">
        <v>81</v>
      </c>
      <c r="AV376" s="12" t="s">
        <v>79</v>
      </c>
      <c r="AW376" s="12" t="s">
        <v>33</v>
      </c>
      <c r="AX376" s="12" t="s">
        <v>72</v>
      </c>
      <c r="AY376" s="240" t="s">
        <v>142</v>
      </c>
    </row>
    <row r="377" s="13" customFormat="1">
      <c r="B377" s="241"/>
      <c r="C377" s="242"/>
      <c r="D377" s="228" t="s">
        <v>153</v>
      </c>
      <c r="E377" s="243" t="s">
        <v>19</v>
      </c>
      <c r="F377" s="244" t="s">
        <v>177</v>
      </c>
      <c r="G377" s="242"/>
      <c r="H377" s="245">
        <v>8</v>
      </c>
      <c r="I377" s="246"/>
      <c r="J377" s="242"/>
      <c r="K377" s="242"/>
      <c r="L377" s="247"/>
      <c r="M377" s="248"/>
      <c r="N377" s="249"/>
      <c r="O377" s="249"/>
      <c r="P377" s="249"/>
      <c r="Q377" s="249"/>
      <c r="R377" s="249"/>
      <c r="S377" s="249"/>
      <c r="T377" s="250"/>
      <c r="AT377" s="251" t="s">
        <v>153</v>
      </c>
      <c r="AU377" s="251" t="s">
        <v>81</v>
      </c>
      <c r="AV377" s="13" t="s">
        <v>81</v>
      </c>
      <c r="AW377" s="13" t="s">
        <v>33</v>
      </c>
      <c r="AX377" s="13" t="s">
        <v>79</v>
      </c>
      <c r="AY377" s="251" t="s">
        <v>142</v>
      </c>
    </row>
    <row r="378" s="1" customFormat="1" ht="30.6" customHeight="1">
      <c r="B378" s="39"/>
      <c r="C378" s="216" t="s">
        <v>498</v>
      </c>
      <c r="D378" s="216" t="s">
        <v>144</v>
      </c>
      <c r="E378" s="217" t="s">
        <v>499</v>
      </c>
      <c r="F378" s="218" t="s">
        <v>500</v>
      </c>
      <c r="G378" s="219" t="s">
        <v>147</v>
      </c>
      <c r="H378" s="220">
        <v>45</v>
      </c>
      <c r="I378" s="221"/>
      <c r="J378" s="222">
        <f>ROUND(I378*H378,2)</f>
        <v>0</v>
      </c>
      <c r="K378" s="218" t="s">
        <v>148</v>
      </c>
      <c r="L378" s="44"/>
      <c r="M378" s="223" t="s">
        <v>19</v>
      </c>
      <c r="N378" s="224" t="s">
        <v>43</v>
      </c>
      <c r="O378" s="80"/>
      <c r="P378" s="225">
        <f>O378*H378</f>
        <v>0</v>
      </c>
      <c r="Q378" s="225">
        <v>0.10100000000000001</v>
      </c>
      <c r="R378" s="225">
        <f>Q378*H378</f>
        <v>4.5449999999999999</v>
      </c>
      <c r="S378" s="225">
        <v>0</v>
      </c>
      <c r="T378" s="226">
        <f>S378*H378</f>
        <v>0</v>
      </c>
      <c r="AR378" s="18" t="s">
        <v>149</v>
      </c>
      <c r="AT378" s="18" t="s">
        <v>144</v>
      </c>
      <c r="AU378" s="18" t="s">
        <v>81</v>
      </c>
      <c r="AY378" s="18" t="s">
        <v>142</v>
      </c>
      <c r="BE378" s="227">
        <f>IF(N378="základní",J378,0)</f>
        <v>0</v>
      </c>
      <c r="BF378" s="227">
        <f>IF(N378="snížená",J378,0)</f>
        <v>0</v>
      </c>
      <c r="BG378" s="227">
        <f>IF(N378="zákl. přenesená",J378,0)</f>
        <v>0</v>
      </c>
      <c r="BH378" s="227">
        <f>IF(N378="sníž. přenesená",J378,0)</f>
        <v>0</v>
      </c>
      <c r="BI378" s="227">
        <f>IF(N378="nulová",J378,0)</f>
        <v>0</v>
      </c>
      <c r="BJ378" s="18" t="s">
        <v>79</v>
      </c>
      <c r="BK378" s="227">
        <f>ROUND(I378*H378,2)</f>
        <v>0</v>
      </c>
      <c r="BL378" s="18" t="s">
        <v>149</v>
      </c>
      <c r="BM378" s="18" t="s">
        <v>501</v>
      </c>
    </row>
    <row r="379" s="1" customFormat="1">
      <c r="B379" s="39"/>
      <c r="C379" s="40"/>
      <c r="D379" s="228" t="s">
        <v>151</v>
      </c>
      <c r="E379" s="40"/>
      <c r="F379" s="229" t="s">
        <v>502</v>
      </c>
      <c r="G379" s="40"/>
      <c r="H379" s="40"/>
      <c r="I379" s="143"/>
      <c r="J379" s="40"/>
      <c r="K379" s="40"/>
      <c r="L379" s="44"/>
      <c r="M379" s="230"/>
      <c r="N379" s="80"/>
      <c r="O379" s="80"/>
      <c r="P379" s="80"/>
      <c r="Q379" s="80"/>
      <c r="R379" s="80"/>
      <c r="S379" s="80"/>
      <c r="T379" s="81"/>
      <c r="AT379" s="18" t="s">
        <v>151</v>
      </c>
      <c r="AU379" s="18" t="s">
        <v>81</v>
      </c>
    </row>
    <row r="380" s="12" customFormat="1">
      <c r="B380" s="231"/>
      <c r="C380" s="232"/>
      <c r="D380" s="228" t="s">
        <v>153</v>
      </c>
      <c r="E380" s="233" t="s">
        <v>19</v>
      </c>
      <c r="F380" s="234" t="s">
        <v>154</v>
      </c>
      <c r="G380" s="232"/>
      <c r="H380" s="233" t="s">
        <v>19</v>
      </c>
      <c r="I380" s="235"/>
      <c r="J380" s="232"/>
      <c r="K380" s="232"/>
      <c r="L380" s="236"/>
      <c r="M380" s="237"/>
      <c r="N380" s="238"/>
      <c r="O380" s="238"/>
      <c r="P380" s="238"/>
      <c r="Q380" s="238"/>
      <c r="R380" s="238"/>
      <c r="S380" s="238"/>
      <c r="T380" s="239"/>
      <c r="AT380" s="240" t="s">
        <v>153</v>
      </c>
      <c r="AU380" s="240" t="s">
        <v>81</v>
      </c>
      <c r="AV380" s="12" t="s">
        <v>79</v>
      </c>
      <c r="AW380" s="12" t="s">
        <v>33</v>
      </c>
      <c r="AX380" s="12" t="s">
        <v>72</v>
      </c>
      <c r="AY380" s="240" t="s">
        <v>142</v>
      </c>
    </row>
    <row r="381" s="12" customFormat="1">
      <c r="B381" s="231"/>
      <c r="C381" s="232"/>
      <c r="D381" s="228" t="s">
        <v>153</v>
      </c>
      <c r="E381" s="233" t="s">
        <v>19</v>
      </c>
      <c r="F381" s="234" t="s">
        <v>453</v>
      </c>
      <c r="G381" s="232"/>
      <c r="H381" s="233" t="s">
        <v>19</v>
      </c>
      <c r="I381" s="235"/>
      <c r="J381" s="232"/>
      <c r="K381" s="232"/>
      <c r="L381" s="236"/>
      <c r="M381" s="237"/>
      <c r="N381" s="238"/>
      <c r="O381" s="238"/>
      <c r="P381" s="238"/>
      <c r="Q381" s="238"/>
      <c r="R381" s="238"/>
      <c r="S381" s="238"/>
      <c r="T381" s="239"/>
      <c r="AT381" s="240" t="s">
        <v>153</v>
      </c>
      <c r="AU381" s="240" t="s">
        <v>81</v>
      </c>
      <c r="AV381" s="12" t="s">
        <v>79</v>
      </c>
      <c r="AW381" s="12" t="s">
        <v>33</v>
      </c>
      <c r="AX381" s="12" t="s">
        <v>72</v>
      </c>
      <c r="AY381" s="240" t="s">
        <v>142</v>
      </c>
    </row>
    <row r="382" s="13" customFormat="1">
      <c r="B382" s="241"/>
      <c r="C382" s="242"/>
      <c r="D382" s="228" t="s">
        <v>153</v>
      </c>
      <c r="E382" s="243" t="s">
        <v>19</v>
      </c>
      <c r="F382" s="244" t="s">
        <v>202</v>
      </c>
      <c r="G382" s="242"/>
      <c r="H382" s="245">
        <v>45</v>
      </c>
      <c r="I382" s="246"/>
      <c r="J382" s="242"/>
      <c r="K382" s="242"/>
      <c r="L382" s="247"/>
      <c r="M382" s="248"/>
      <c r="N382" s="249"/>
      <c r="O382" s="249"/>
      <c r="P382" s="249"/>
      <c r="Q382" s="249"/>
      <c r="R382" s="249"/>
      <c r="S382" s="249"/>
      <c r="T382" s="250"/>
      <c r="AT382" s="251" t="s">
        <v>153</v>
      </c>
      <c r="AU382" s="251" t="s">
        <v>81</v>
      </c>
      <c r="AV382" s="13" t="s">
        <v>81</v>
      </c>
      <c r="AW382" s="13" t="s">
        <v>33</v>
      </c>
      <c r="AX382" s="13" t="s">
        <v>79</v>
      </c>
      <c r="AY382" s="251" t="s">
        <v>142</v>
      </c>
    </row>
    <row r="383" s="1" customFormat="1" ht="14.4" customHeight="1">
      <c r="B383" s="39"/>
      <c r="C383" s="263" t="s">
        <v>503</v>
      </c>
      <c r="D383" s="263" t="s">
        <v>305</v>
      </c>
      <c r="E383" s="264" t="s">
        <v>504</v>
      </c>
      <c r="F383" s="265" t="s">
        <v>505</v>
      </c>
      <c r="G383" s="266" t="s">
        <v>147</v>
      </c>
      <c r="H383" s="267">
        <v>37.399999999999999</v>
      </c>
      <c r="I383" s="268"/>
      <c r="J383" s="269">
        <f>ROUND(I383*H383,2)</f>
        <v>0</v>
      </c>
      <c r="K383" s="265" t="s">
        <v>19</v>
      </c>
      <c r="L383" s="270"/>
      <c r="M383" s="271" t="s">
        <v>19</v>
      </c>
      <c r="N383" s="272" t="s">
        <v>43</v>
      </c>
      <c r="O383" s="80"/>
      <c r="P383" s="225">
        <f>O383*H383</f>
        <v>0</v>
      </c>
      <c r="Q383" s="225">
        <v>0.080000000000000002</v>
      </c>
      <c r="R383" s="225">
        <f>Q383*H383</f>
        <v>2.992</v>
      </c>
      <c r="S383" s="225">
        <v>0</v>
      </c>
      <c r="T383" s="226">
        <f>S383*H383</f>
        <v>0</v>
      </c>
      <c r="AR383" s="18" t="s">
        <v>188</v>
      </c>
      <c r="AT383" s="18" t="s">
        <v>305</v>
      </c>
      <c r="AU383" s="18" t="s">
        <v>81</v>
      </c>
      <c r="AY383" s="18" t="s">
        <v>142</v>
      </c>
      <c r="BE383" s="227">
        <f>IF(N383="základní",J383,0)</f>
        <v>0</v>
      </c>
      <c r="BF383" s="227">
        <f>IF(N383="snížená",J383,0)</f>
        <v>0</v>
      </c>
      <c r="BG383" s="227">
        <f>IF(N383="zákl. přenesená",J383,0)</f>
        <v>0</v>
      </c>
      <c r="BH383" s="227">
        <f>IF(N383="sníž. přenesená",J383,0)</f>
        <v>0</v>
      </c>
      <c r="BI383" s="227">
        <f>IF(N383="nulová",J383,0)</f>
        <v>0</v>
      </c>
      <c r="BJ383" s="18" t="s">
        <v>79</v>
      </c>
      <c r="BK383" s="227">
        <f>ROUND(I383*H383,2)</f>
        <v>0</v>
      </c>
      <c r="BL383" s="18" t="s">
        <v>149</v>
      </c>
      <c r="BM383" s="18" t="s">
        <v>506</v>
      </c>
    </row>
    <row r="384" s="13" customFormat="1">
      <c r="B384" s="241"/>
      <c r="C384" s="242"/>
      <c r="D384" s="228" t="s">
        <v>153</v>
      </c>
      <c r="E384" s="242"/>
      <c r="F384" s="244" t="s">
        <v>507</v>
      </c>
      <c r="G384" s="242"/>
      <c r="H384" s="245">
        <v>37.399999999999999</v>
      </c>
      <c r="I384" s="246"/>
      <c r="J384" s="242"/>
      <c r="K384" s="242"/>
      <c r="L384" s="247"/>
      <c r="M384" s="248"/>
      <c r="N384" s="249"/>
      <c r="O384" s="249"/>
      <c r="P384" s="249"/>
      <c r="Q384" s="249"/>
      <c r="R384" s="249"/>
      <c r="S384" s="249"/>
      <c r="T384" s="250"/>
      <c r="AT384" s="251" t="s">
        <v>153</v>
      </c>
      <c r="AU384" s="251" t="s">
        <v>81</v>
      </c>
      <c r="AV384" s="13" t="s">
        <v>81</v>
      </c>
      <c r="AW384" s="13" t="s">
        <v>4</v>
      </c>
      <c r="AX384" s="13" t="s">
        <v>79</v>
      </c>
      <c r="AY384" s="251" t="s">
        <v>142</v>
      </c>
    </row>
    <row r="385" s="1" customFormat="1" ht="14.4" customHeight="1">
      <c r="B385" s="39"/>
      <c r="C385" s="263" t="s">
        <v>508</v>
      </c>
      <c r="D385" s="263" t="s">
        <v>305</v>
      </c>
      <c r="E385" s="264" t="s">
        <v>509</v>
      </c>
      <c r="F385" s="265" t="s">
        <v>510</v>
      </c>
      <c r="G385" s="266" t="s">
        <v>147</v>
      </c>
      <c r="H385" s="267">
        <v>12.1</v>
      </c>
      <c r="I385" s="268"/>
      <c r="J385" s="269">
        <f>ROUND(I385*H385,2)</f>
        <v>0</v>
      </c>
      <c r="K385" s="265" t="s">
        <v>19</v>
      </c>
      <c r="L385" s="270"/>
      <c r="M385" s="271" t="s">
        <v>19</v>
      </c>
      <c r="N385" s="272" t="s">
        <v>43</v>
      </c>
      <c r="O385" s="80"/>
      <c r="P385" s="225">
        <f>O385*H385</f>
        <v>0</v>
      </c>
      <c r="Q385" s="225">
        <v>0.080000000000000002</v>
      </c>
      <c r="R385" s="225">
        <f>Q385*H385</f>
        <v>0.96799999999999997</v>
      </c>
      <c r="S385" s="225">
        <v>0</v>
      </c>
      <c r="T385" s="226">
        <f>S385*H385</f>
        <v>0</v>
      </c>
      <c r="AR385" s="18" t="s">
        <v>188</v>
      </c>
      <c r="AT385" s="18" t="s">
        <v>305</v>
      </c>
      <c r="AU385" s="18" t="s">
        <v>81</v>
      </c>
      <c r="AY385" s="18" t="s">
        <v>142</v>
      </c>
      <c r="BE385" s="227">
        <f>IF(N385="základní",J385,0)</f>
        <v>0</v>
      </c>
      <c r="BF385" s="227">
        <f>IF(N385="snížená",J385,0)</f>
        <v>0</v>
      </c>
      <c r="BG385" s="227">
        <f>IF(N385="zákl. přenesená",J385,0)</f>
        <v>0</v>
      </c>
      <c r="BH385" s="227">
        <f>IF(N385="sníž. přenesená",J385,0)</f>
        <v>0</v>
      </c>
      <c r="BI385" s="227">
        <f>IF(N385="nulová",J385,0)</f>
        <v>0</v>
      </c>
      <c r="BJ385" s="18" t="s">
        <v>79</v>
      </c>
      <c r="BK385" s="227">
        <f>ROUND(I385*H385,2)</f>
        <v>0</v>
      </c>
      <c r="BL385" s="18" t="s">
        <v>149</v>
      </c>
      <c r="BM385" s="18" t="s">
        <v>511</v>
      </c>
    </row>
    <row r="386" s="13" customFormat="1">
      <c r="B386" s="241"/>
      <c r="C386" s="242"/>
      <c r="D386" s="228" t="s">
        <v>153</v>
      </c>
      <c r="E386" s="242"/>
      <c r="F386" s="244" t="s">
        <v>512</v>
      </c>
      <c r="G386" s="242"/>
      <c r="H386" s="245">
        <v>12.1</v>
      </c>
      <c r="I386" s="246"/>
      <c r="J386" s="242"/>
      <c r="K386" s="242"/>
      <c r="L386" s="247"/>
      <c r="M386" s="248"/>
      <c r="N386" s="249"/>
      <c r="O386" s="249"/>
      <c r="P386" s="249"/>
      <c r="Q386" s="249"/>
      <c r="R386" s="249"/>
      <c r="S386" s="249"/>
      <c r="T386" s="250"/>
      <c r="AT386" s="251" t="s">
        <v>153</v>
      </c>
      <c r="AU386" s="251" t="s">
        <v>81</v>
      </c>
      <c r="AV386" s="13" t="s">
        <v>81</v>
      </c>
      <c r="AW386" s="13" t="s">
        <v>4</v>
      </c>
      <c r="AX386" s="13" t="s">
        <v>79</v>
      </c>
      <c r="AY386" s="251" t="s">
        <v>142</v>
      </c>
    </row>
    <row r="387" s="11" customFormat="1" ht="22.8" customHeight="1">
      <c r="B387" s="200"/>
      <c r="C387" s="201"/>
      <c r="D387" s="202" t="s">
        <v>71</v>
      </c>
      <c r="E387" s="214" t="s">
        <v>178</v>
      </c>
      <c r="F387" s="214" t="s">
        <v>513</v>
      </c>
      <c r="G387" s="201"/>
      <c r="H387" s="201"/>
      <c r="I387" s="204"/>
      <c r="J387" s="215">
        <f>BK387</f>
        <v>0</v>
      </c>
      <c r="K387" s="201"/>
      <c r="L387" s="206"/>
      <c r="M387" s="207"/>
      <c r="N387" s="208"/>
      <c r="O387" s="208"/>
      <c r="P387" s="209">
        <f>SUM(P388:P426)</f>
        <v>0</v>
      </c>
      <c r="Q387" s="208"/>
      <c r="R387" s="209">
        <f>SUM(R388:R426)</f>
        <v>10.500413779999999</v>
      </c>
      <c r="S387" s="208"/>
      <c r="T387" s="210">
        <f>SUM(T388:T426)</f>
        <v>0</v>
      </c>
      <c r="AR387" s="211" t="s">
        <v>79</v>
      </c>
      <c r="AT387" s="212" t="s">
        <v>71</v>
      </c>
      <c r="AU387" s="212" t="s">
        <v>79</v>
      </c>
      <c r="AY387" s="211" t="s">
        <v>142</v>
      </c>
      <c r="BK387" s="213">
        <f>SUM(BK388:BK426)</f>
        <v>0</v>
      </c>
    </row>
    <row r="388" s="1" customFormat="1" ht="20.4" customHeight="1">
      <c r="B388" s="39"/>
      <c r="C388" s="216" t="s">
        <v>514</v>
      </c>
      <c r="D388" s="216" t="s">
        <v>144</v>
      </c>
      <c r="E388" s="217" t="s">
        <v>515</v>
      </c>
      <c r="F388" s="218" t="s">
        <v>516</v>
      </c>
      <c r="G388" s="219" t="s">
        <v>147</v>
      </c>
      <c r="H388" s="220">
        <v>5</v>
      </c>
      <c r="I388" s="221"/>
      <c r="J388" s="222">
        <f>ROUND(I388*H388,2)</f>
        <v>0</v>
      </c>
      <c r="K388" s="218" t="s">
        <v>148</v>
      </c>
      <c r="L388" s="44"/>
      <c r="M388" s="223" t="s">
        <v>19</v>
      </c>
      <c r="N388" s="224" t="s">
        <v>43</v>
      </c>
      <c r="O388" s="80"/>
      <c r="P388" s="225">
        <f>O388*H388</f>
        <v>0</v>
      </c>
      <c r="Q388" s="225">
        <v>0.0073499999999999998</v>
      </c>
      <c r="R388" s="225">
        <f>Q388*H388</f>
        <v>0.036749999999999998</v>
      </c>
      <c r="S388" s="225">
        <v>0</v>
      </c>
      <c r="T388" s="226">
        <f>S388*H388</f>
        <v>0</v>
      </c>
      <c r="AR388" s="18" t="s">
        <v>149</v>
      </c>
      <c r="AT388" s="18" t="s">
        <v>144</v>
      </c>
      <c r="AU388" s="18" t="s">
        <v>81</v>
      </c>
      <c r="AY388" s="18" t="s">
        <v>142</v>
      </c>
      <c r="BE388" s="227">
        <f>IF(N388="základní",J388,0)</f>
        <v>0</v>
      </c>
      <c r="BF388" s="227">
        <f>IF(N388="snížená",J388,0)</f>
        <v>0</v>
      </c>
      <c r="BG388" s="227">
        <f>IF(N388="zákl. přenesená",J388,0)</f>
        <v>0</v>
      </c>
      <c r="BH388" s="227">
        <f>IF(N388="sníž. přenesená",J388,0)</f>
        <v>0</v>
      </c>
      <c r="BI388" s="227">
        <f>IF(N388="nulová",J388,0)</f>
        <v>0</v>
      </c>
      <c r="BJ388" s="18" t="s">
        <v>79</v>
      </c>
      <c r="BK388" s="227">
        <f>ROUND(I388*H388,2)</f>
        <v>0</v>
      </c>
      <c r="BL388" s="18" t="s">
        <v>149</v>
      </c>
      <c r="BM388" s="18" t="s">
        <v>517</v>
      </c>
    </row>
    <row r="389" s="12" customFormat="1">
      <c r="B389" s="231"/>
      <c r="C389" s="232"/>
      <c r="D389" s="228" t="s">
        <v>153</v>
      </c>
      <c r="E389" s="233" t="s">
        <v>19</v>
      </c>
      <c r="F389" s="234" t="s">
        <v>518</v>
      </c>
      <c r="G389" s="232"/>
      <c r="H389" s="233" t="s">
        <v>19</v>
      </c>
      <c r="I389" s="235"/>
      <c r="J389" s="232"/>
      <c r="K389" s="232"/>
      <c r="L389" s="236"/>
      <c r="M389" s="237"/>
      <c r="N389" s="238"/>
      <c r="O389" s="238"/>
      <c r="P389" s="238"/>
      <c r="Q389" s="238"/>
      <c r="R389" s="238"/>
      <c r="S389" s="238"/>
      <c r="T389" s="239"/>
      <c r="AT389" s="240" t="s">
        <v>153</v>
      </c>
      <c r="AU389" s="240" t="s">
        <v>81</v>
      </c>
      <c r="AV389" s="12" t="s">
        <v>79</v>
      </c>
      <c r="AW389" s="12" t="s">
        <v>33</v>
      </c>
      <c r="AX389" s="12" t="s">
        <v>72</v>
      </c>
      <c r="AY389" s="240" t="s">
        <v>142</v>
      </c>
    </row>
    <row r="390" s="13" customFormat="1">
      <c r="B390" s="241"/>
      <c r="C390" s="242"/>
      <c r="D390" s="228" t="s">
        <v>153</v>
      </c>
      <c r="E390" s="243" t="s">
        <v>19</v>
      </c>
      <c r="F390" s="244" t="s">
        <v>519</v>
      </c>
      <c r="G390" s="242"/>
      <c r="H390" s="245">
        <v>5</v>
      </c>
      <c r="I390" s="246"/>
      <c r="J390" s="242"/>
      <c r="K390" s="242"/>
      <c r="L390" s="247"/>
      <c r="M390" s="248"/>
      <c r="N390" s="249"/>
      <c r="O390" s="249"/>
      <c r="P390" s="249"/>
      <c r="Q390" s="249"/>
      <c r="R390" s="249"/>
      <c r="S390" s="249"/>
      <c r="T390" s="250"/>
      <c r="AT390" s="251" t="s">
        <v>153</v>
      </c>
      <c r="AU390" s="251" t="s">
        <v>81</v>
      </c>
      <c r="AV390" s="13" t="s">
        <v>81</v>
      </c>
      <c r="AW390" s="13" t="s">
        <v>33</v>
      </c>
      <c r="AX390" s="13" t="s">
        <v>79</v>
      </c>
      <c r="AY390" s="251" t="s">
        <v>142</v>
      </c>
    </row>
    <row r="391" s="1" customFormat="1" ht="20.4" customHeight="1">
      <c r="B391" s="39"/>
      <c r="C391" s="216" t="s">
        <v>520</v>
      </c>
      <c r="D391" s="216" t="s">
        <v>144</v>
      </c>
      <c r="E391" s="217" t="s">
        <v>521</v>
      </c>
      <c r="F391" s="218" t="s">
        <v>522</v>
      </c>
      <c r="G391" s="219" t="s">
        <v>147</v>
      </c>
      <c r="H391" s="220">
        <v>5</v>
      </c>
      <c r="I391" s="221"/>
      <c r="J391" s="222">
        <f>ROUND(I391*H391,2)</f>
        <v>0</v>
      </c>
      <c r="K391" s="218" t="s">
        <v>148</v>
      </c>
      <c r="L391" s="44"/>
      <c r="M391" s="223" t="s">
        <v>19</v>
      </c>
      <c r="N391" s="224" t="s">
        <v>43</v>
      </c>
      <c r="O391" s="80"/>
      <c r="P391" s="225">
        <f>O391*H391</f>
        <v>0</v>
      </c>
      <c r="Q391" s="225">
        <v>0.0014</v>
      </c>
      <c r="R391" s="225">
        <f>Q391*H391</f>
        <v>0.0070000000000000001</v>
      </c>
      <c r="S391" s="225">
        <v>0</v>
      </c>
      <c r="T391" s="226">
        <f>S391*H391</f>
        <v>0</v>
      </c>
      <c r="AR391" s="18" t="s">
        <v>149</v>
      </c>
      <c r="AT391" s="18" t="s">
        <v>144</v>
      </c>
      <c r="AU391" s="18" t="s">
        <v>81</v>
      </c>
      <c r="AY391" s="18" t="s">
        <v>142</v>
      </c>
      <c r="BE391" s="227">
        <f>IF(N391="základní",J391,0)</f>
        <v>0</v>
      </c>
      <c r="BF391" s="227">
        <f>IF(N391="snížená",J391,0)</f>
        <v>0</v>
      </c>
      <c r="BG391" s="227">
        <f>IF(N391="zákl. přenesená",J391,0)</f>
        <v>0</v>
      </c>
      <c r="BH391" s="227">
        <f>IF(N391="sníž. přenesená",J391,0)</f>
        <v>0</v>
      </c>
      <c r="BI391" s="227">
        <f>IF(N391="nulová",J391,0)</f>
        <v>0</v>
      </c>
      <c r="BJ391" s="18" t="s">
        <v>79</v>
      </c>
      <c r="BK391" s="227">
        <f>ROUND(I391*H391,2)</f>
        <v>0</v>
      </c>
      <c r="BL391" s="18" t="s">
        <v>149</v>
      </c>
      <c r="BM391" s="18" t="s">
        <v>523</v>
      </c>
    </row>
    <row r="392" s="12" customFormat="1">
      <c r="B392" s="231"/>
      <c r="C392" s="232"/>
      <c r="D392" s="228" t="s">
        <v>153</v>
      </c>
      <c r="E392" s="233" t="s">
        <v>19</v>
      </c>
      <c r="F392" s="234" t="s">
        <v>518</v>
      </c>
      <c r="G392" s="232"/>
      <c r="H392" s="233" t="s">
        <v>19</v>
      </c>
      <c r="I392" s="235"/>
      <c r="J392" s="232"/>
      <c r="K392" s="232"/>
      <c r="L392" s="236"/>
      <c r="M392" s="237"/>
      <c r="N392" s="238"/>
      <c r="O392" s="238"/>
      <c r="P392" s="238"/>
      <c r="Q392" s="238"/>
      <c r="R392" s="238"/>
      <c r="S392" s="238"/>
      <c r="T392" s="239"/>
      <c r="AT392" s="240" t="s">
        <v>153</v>
      </c>
      <c r="AU392" s="240" t="s">
        <v>81</v>
      </c>
      <c r="AV392" s="12" t="s">
        <v>79</v>
      </c>
      <c r="AW392" s="12" t="s">
        <v>33</v>
      </c>
      <c r="AX392" s="12" t="s">
        <v>72</v>
      </c>
      <c r="AY392" s="240" t="s">
        <v>142</v>
      </c>
    </row>
    <row r="393" s="13" customFormat="1">
      <c r="B393" s="241"/>
      <c r="C393" s="242"/>
      <c r="D393" s="228" t="s">
        <v>153</v>
      </c>
      <c r="E393" s="243" t="s">
        <v>19</v>
      </c>
      <c r="F393" s="244" t="s">
        <v>519</v>
      </c>
      <c r="G393" s="242"/>
      <c r="H393" s="245">
        <v>5</v>
      </c>
      <c r="I393" s="246"/>
      <c r="J393" s="242"/>
      <c r="K393" s="242"/>
      <c r="L393" s="247"/>
      <c r="M393" s="248"/>
      <c r="N393" s="249"/>
      <c r="O393" s="249"/>
      <c r="P393" s="249"/>
      <c r="Q393" s="249"/>
      <c r="R393" s="249"/>
      <c r="S393" s="249"/>
      <c r="T393" s="250"/>
      <c r="AT393" s="251" t="s">
        <v>153</v>
      </c>
      <c r="AU393" s="251" t="s">
        <v>81</v>
      </c>
      <c r="AV393" s="13" t="s">
        <v>81</v>
      </c>
      <c r="AW393" s="13" t="s">
        <v>33</v>
      </c>
      <c r="AX393" s="13" t="s">
        <v>79</v>
      </c>
      <c r="AY393" s="251" t="s">
        <v>142</v>
      </c>
    </row>
    <row r="394" s="1" customFormat="1" ht="20.4" customHeight="1">
      <c r="B394" s="39"/>
      <c r="C394" s="216" t="s">
        <v>524</v>
      </c>
      <c r="D394" s="216" t="s">
        <v>144</v>
      </c>
      <c r="E394" s="217" t="s">
        <v>525</v>
      </c>
      <c r="F394" s="218" t="s">
        <v>526</v>
      </c>
      <c r="G394" s="219" t="s">
        <v>147</v>
      </c>
      <c r="H394" s="220">
        <v>5</v>
      </c>
      <c r="I394" s="221"/>
      <c r="J394" s="222">
        <f>ROUND(I394*H394,2)</f>
        <v>0</v>
      </c>
      <c r="K394" s="218" t="s">
        <v>148</v>
      </c>
      <c r="L394" s="44"/>
      <c r="M394" s="223" t="s">
        <v>19</v>
      </c>
      <c r="N394" s="224" t="s">
        <v>43</v>
      </c>
      <c r="O394" s="80"/>
      <c r="P394" s="225">
        <f>O394*H394</f>
        <v>0</v>
      </c>
      <c r="Q394" s="225">
        <v>0.027300000000000001</v>
      </c>
      <c r="R394" s="225">
        <f>Q394*H394</f>
        <v>0.13650000000000001</v>
      </c>
      <c r="S394" s="225">
        <v>0</v>
      </c>
      <c r="T394" s="226">
        <f>S394*H394</f>
        <v>0</v>
      </c>
      <c r="AR394" s="18" t="s">
        <v>149</v>
      </c>
      <c r="AT394" s="18" t="s">
        <v>144</v>
      </c>
      <c r="AU394" s="18" t="s">
        <v>81</v>
      </c>
      <c r="AY394" s="18" t="s">
        <v>142</v>
      </c>
      <c r="BE394" s="227">
        <f>IF(N394="základní",J394,0)</f>
        <v>0</v>
      </c>
      <c r="BF394" s="227">
        <f>IF(N394="snížená",J394,0)</f>
        <v>0</v>
      </c>
      <c r="BG394" s="227">
        <f>IF(N394="zákl. přenesená",J394,0)</f>
        <v>0</v>
      </c>
      <c r="BH394" s="227">
        <f>IF(N394="sníž. přenesená",J394,0)</f>
        <v>0</v>
      </c>
      <c r="BI394" s="227">
        <f>IF(N394="nulová",J394,0)</f>
        <v>0</v>
      </c>
      <c r="BJ394" s="18" t="s">
        <v>79</v>
      </c>
      <c r="BK394" s="227">
        <f>ROUND(I394*H394,2)</f>
        <v>0</v>
      </c>
      <c r="BL394" s="18" t="s">
        <v>149</v>
      </c>
      <c r="BM394" s="18" t="s">
        <v>527</v>
      </c>
    </row>
    <row r="395" s="1" customFormat="1">
      <c r="B395" s="39"/>
      <c r="C395" s="40"/>
      <c r="D395" s="228" t="s">
        <v>151</v>
      </c>
      <c r="E395" s="40"/>
      <c r="F395" s="229" t="s">
        <v>528</v>
      </c>
      <c r="G395" s="40"/>
      <c r="H395" s="40"/>
      <c r="I395" s="143"/>
      <c r="J395" s="40"/>
      <c r="K395" s="40"/>
      <c r="L395" s="44"/>
      <c r="M395" s="230"/>
      <c r="N395" s="80"/>
      <c r="O395" s="80"/>
      <c r="P395" s="80"/>
      <c r="Q395" s="80"/>
      <c r="R395" s="80"/>
      <c r="S395" s="80"/>
      <c r="T395" s="81"/>
      <c r="AT395" s="18" t="s">
        <v>151</v>
      </c>
      <c r="AU395" s="18" t="s">
        <v>81</v>
      </c>
    </row>
    <row r="396" s="12" customFormat="1">
      <c r="B396" s="231"/>
      <c r="C396" s="232"/>
      <c r="D396" s="228" t="s">
        <v>153</v>
      </c>
      <c r="E396" s="233" t="s">
        <v>19</v>
      </c>
      <c r="F396" s="234" t="s">
        <v>518</v>
      </c>
      <c r="G396" s="232"/>
      <c r="H396" s="233" t="s">
        <v>19</v>
      </c>
      <c r="I396" s="235"/>
      <c r="J396" s="232"/>
      <c r="K396" s="232"/>
      <c r="L396" s="236"/>
      <c r="M396" s="237"/>
      <c r="N396" s="238"/>
      <c r="O396" s="238"/>
      <c r="P396" s="238"/>
      <c r="Q396" s="238"/>
      <c r="R396" s="238"/>
      <c r="S396" s="238"/>
      <c r="T396" s="239"/>
      <c r="AT396" s="240" t="s">
        <v>153</v>
      </c>
      <c r="AU396" s="240" t="s">
        <v>81</v>
      </c>
      <c r="AV396" s="12" t="s">
        <v>79</v>
      </c>
      <c r="AW396" s="12" t="s">
        <v>33</v>
      </c>
      <c r="AX396" s="12" t="s">
        <v>72</v>
      </c>
      <c r="AY396" s="240" t="s">
        <v>142</v>
      </c>
    </row>
    <row r="397" s="13" customFormat="1">
      <c r="B397" s="241"/>
      <c r="C397" s="242"/>
      <c r="D397" s="228" t="s">
        <v>153</v>
      </c>
      <c r="E397" s="243" t="s">
        <v>19</v>
      </c>
      <c r="F397" s="244" t="s">
        <v>519</v>
      </c>
      <c r="G397" s="242"/>
      <c r="H397" s="245">
        <v>5</v>
      </c>
      <c r="I397" s="246"/>
      <c r="J397" s="242"/>
      <c r="K397" s="242"/>
      <c r="L397" s="247"/>
      <c r="M397" s="248"/>
      <c r="N397" s="249"/>
      <c r="O397" s="249"/>
      <c r="P397" s="249"/>
      <c r="Q397" s="249"/>
      <c r="R397" s="249"/>
      <c r="S397" s="249"/>
      <c r="T397" s="250"/>
      <c r="AT397" s="251" t="s">
        <v>153</v>
      </c>
      <c r="AU397" s="251" t="s">
        <v>81</v>
      </c>
      <c r="AV397" s="13" t="s">
        <v>81</v>
      </c>
      <c r="AW397" s="13" t="s">
        <v>33</v>
      </c>
      <c r="AX397" s="13" t="s">
        <v>79</v>
      </c>
      <c r="AY397" s="251" t="s">
        <v>142</v>
      </c>
    </row>
    <row r="398" s="1" customFormat="1" ht="20.4" customHeight="1">
      <c r="B398" s="39"/>
      <c r="C398" s="216" t="s">
        <v>529</v>
      </c>
      <c r="D398" s="216" t="s">
        <v>144</v>
      </c>
      <c r="E398" s="217" t="s">
        <v>530</v>
      </c>
      <c r="F398" s="218" t="s">
        <v>531</v>
      </c>
      <c r="G398" s="219" t="s">
        <v>147</v>
      </c>
      <c r="H398" s="220">
        <v>15</v>
      </c>
      <c r="I398" s="221"/>
      <c r="J398" s="222">
        <f>ROUND(I398*H398,2)</f>
        <v>0</v>
      </c>
      <c r="K398" s="218" t="s">
        <v>148</v>
      </c>
      <c r="L398" s="44"/>
      <c r="M398" s="223" t="s">
        <v>19</v>
      </c>
      <c r="N398" s="224" t="s">
        <v>43</v>
      </c>
      <c r="O398" s="80"/>
      <c r="P398" s="225">
        <f>O398*H398</f>
        <v>0</v>
      </c>
      <c r="Q398" s="225">
        <v>0.010500000000000001</v>
      </c>
      <c r="R398" s="225">
        <f>Q398*H398</f>
        <v>0.1575</v>
      </c>
      <c r="S398" s="225">
        <v>0</v>
      </c>
      <c r="T398" s="226">
        <f>S398*H398</f>
        <v>0</v>
      </c>
      <c r="AR398" s="18" t="s">
        <v>149</v>
      </c>
      <c r="AT398" s="18" t="s">
        <v>144</v>
      </c>
      <c r="AU398" s="18" t="s">
        <v>81</v>
      </c>
      <c r="AY398" s="18" t="s">
        <v>142</v>
      </c>
      <c r="BE398" s="227">
        <f>IF(N398="základní",J398,0)</f>
        <v>0</v>
      </c>
      <c r="BF398" s="227">
        <f>IF(N398="snížená",J398,0)</f>
        <v>0</v>
      </c>
      <c r="BG398" s="227">
        <f>IF(N398="zákl. přenesená",J398,0)</f>
        <v>0</v>
      </c>
      <c r="BH398" s="227">
        <f>IF(N398="sníž. přenesená",J398,0)</f>
        <v>0</v>
      </c>
      <c r="BI398" s="227">
        <f>IF(N398="nulová",J398,0)</f>
        <v>0</v>
      </c>
      <c r="BJ398" s="18" t="s">
        <v>79</v>
      </c>
      <c r="BK398" s="227">
        <f>ROUND(I398*H398,2)</f>
        <v>0</v>
      </c>
      <c r="BL398" s="18" t="s">
        <v>149</v>
      </c>
      <c r="BM398" s="18" t="s">
        <v>532</v>
      </c>
    </row>
    <row r="399" s="1" customFormat="1">
      <c r="B399" s="39"/>
      <c r="C399" s="40"/>
      <c r="D399" s="228" t="s">
        <v>151</v>
      </c>
      <c r="E399" s="40"/>
      <c r="F399" s="229" t="s">
        <v>528</v>
      </c>
      <c r="G399" s="40"/>
      <c r="H399" s="40"/>
      <c r="I399" s="143"/>
      <c r="J399" s="40"/>
      <c r="K399" s="40"/>
      <c r="L399" s="44"/>
      <c r="M399" s="230"/>
      <c r="N399" s="80"/>
      <c r="O399" s="80"/>
      <c r="P399" s="80"/>
      <c r="Q399" s="80"/>
      <c r="R399" s="80"/>
      <c r="S399" s="80"/>
      <c r="T399" s="81"/>
      <c r="AT399" s="18" t="s">
        <v>151</v>
      </c>
      <c r="AU399" s="18" t="s">
        <v>81</v>
      </c>
    </row>
    <row r="400" s="13" customFormat="1">
      <c r="B400" s="241"/>
      <c r="C400" s="242"/>
      <c r="D400" s="228" t="s">
        <v>153</v>
      </c>
      <c r="E400" s="242"/>
      <c r="F400" s="244" t="s">
        <v>533</v>
      </c>
      <c r="G400" s="242"/>
      <c r="H400" s="245">
        <v>15</v>
      </c>
      <c r="I400" s="246"/>
      <c r="J400" s="242"/>
      <c r="K400" s="242"/>
      <c r="L400" s="247"/>
      <c r="M400" s="248"/>
      <c r="N400" s="249"/>
      <c r="O400" s="249"/>
      <c r="P400" s="249"/>
      <c r="Q400" s="249"/>
      <c r="R400" s="249"/>
      <c r="S400" s="249"/>
      <c r="T400" s="250"/>
      <c r="AT400" s="251" t="s">
        <v>153</v>
      </c>
      <c r="AU400" s="251" t="s">
        <v>81</v>
      </c>
      <c r="AV400" s="13" t="s">
        <v>81</v>
      </c>
      <c r="AW400" s="13" t="s">
        <v>4</v>
      </c>
      <c r="AX400" s="13" t="s">
        <v>79</v>
      </c>
      <c r="AY400" s="251" t="s">
        <v>142</v>
      </c>
    </row>
    <row r="401" s="1" customFormat="1" ht="20.4" customHeight="1">
      <c r="B401" s="39"/>
      <c r="C401" s="216" t="s">
        <v>534</v>
      </c>
      <c r="D401" s="216" t="s">
        <v>144</v>
      </c>
      <c r="E401" s="217" t="s">
        <v>535</v>
      </c>
      <c r="F401" s="218" t="s">
        <v>536</v>
      </c>
      <c r="G401" s="219" t="s">
        <v>147</v>
      </c>
      <c r="H401" s="220">
        <v>36</v>
      </c>
      <c r="I401" s="221"/>
      <c r="J401" s="222">
        <f>ROUND(I401*H401,2)</f>
        <v>0</v>
      </c>
      <c r="K401" s="218" t="s">
        <v>19</v>
      </c>
      <c r="L401" s="44"/>
      <c r="M401" s="223" t="s">
        <v>19</v>
      </c>
      <c r="N401" s="224" t="s">
        <v>43</v>
      </c>
      <c r="O401" s="80"/>
      <c r="P401" s="225">
        <f>O401*H401</f>
        <v>0</v>
      </c>
      <c r="Q401" s="225">
        <v>0.0043800000000000002</v>
      </c>
      <c r="R401" s="225">
        <f>Q401*H401</f>
        <v>0.15768000000000002</v>
      </c>
      <c r="S401" s="225">
        <v>0</v>
      </c>
      <c r="T401" s="226">
        <f>S401*H401</f>
        <v>0</v>
      </c>
      <c r="AR401" s="18" t="s">
        <v>149</v>
      </c>
      <c r="AT401" s="18" t="s">
        <v>144</v>
      </c>
      <c r="AU401" s="18" t="s">
        <v>81</v>
      </c>
      <c r="AY401" s="18" t="s">
        <v>142</v>
      </c>
      <c r="BE401" s="227">
        <f>IF(N401="základní",J401,0)</f>
        <v>0</v>
      </c>
      <c r="BF401" s="227">
        <f>IF(N401="snížená",J401,0)</f>
        <v>0</v>
      </c>
      <c r="BG401" s="227">
        <f>IF(N401="zákl. přenesená",J401,0)</f>
        <v>0</v>
      </c>
      <c r="BH401" s="227">
        <f>IF(N401="sníž. přenesená",J401,0)</f>
        <v>0</v>
      </c>
      <c r="BI401" s="227">
        <f>IF(N401="nulová",J401,0)</f>
        <v>0</v>
      </c>
      <c r="BJ401" s="18" t="s">
        <v>79</v>
      </c>
      <c r="BK401" s="227">
        <f>ROUND(I401*H401,2)</f>
        <v>0</v>
      </c>
      <c r="BL401" s="18" t="s">
        <v>149</v>
      </c>
      <c r="BM401" s="18" t="s">
        <v>537</v>
      </c>
    </row>
    <row r="402" s="1" customFormat="1">
      <c r="B402" s="39"/>
      <c r="C402" s="40"/>
      <c r="D402" s="228" t="s">
        <v>151</v>
      </c>
      <c r="E402" s="40"/>
      <c r="F402" s="229" t="s">
        <v>538</v>
      </c>
      <c r="G402" s="40"/>
      <c r="H402" s="40"/>
      <c r="I402" s="143"/>
      <c r="J402" s="40"/>
      <c r="K402" s="40"/>
      <c r="L402" s="44"/>
      <c r="M402" s="230"/>
      <c r="N402" s="80"/>
      <c r="O402" s="80"/>
      <c r="P402" s="80"/>
      <c r="Q402" s="80"/>
      <c r="R402" s="80"/>
      <c r="S402" s="80"/>
      <c r="T402" s="81"/>
      <c r="AT402" s="18" t="s">
        <v>151</v>
      </c>
      <c r="AU402" s="18" t="s">
        <v>81</v>
      </c>
    </row>
    <row r="403" s="12" customFormat="1">
      <c r="B403" s="231"/>
      <c r="C403" s="232"/>
      <c r="D403" s="228" t="s">
        <v>153</v>
      </c>
      <c r="E403" s="233" t="s">
        <v>19</v>
      </c>
      <c r="F403" s="234" t="s">
        <v>353</v>
      </c>
      <c r="G403" s="232"/>
      <c r="H403" s="233" t="s">
        <v>19</v>
      </c>
      <c r="I403" s="235"/>
      <c r="J403" s="232"/>
      <c r="K403" s="232"/>
      <c r="L403" s="236"/>
      <c r="M403" s="237"/>
      <c r="N403" s="238"/>
      <c r="O403" s="238"/>
      <c r="P403" s="238"/>
      <c r="Q403" s="238"/>
      <c r="R403" s="238"/>
      <c r="S403" s="238"/>
      <c r="T403" s="239"/>
      <c r="AT403" s="240" t="s">
        <v>153</v>
      </c>
      <c r="AU403" s="240" t="s">
        <v>81</v>
      </c>
      <c r="AV403" s="12" t="s">
        <v>79</v>
      </c>
      <c r="AW403" s="12" t="s">
        <v>33</v>
      </c>
      <c r="AX403" s="12" t="s">
        <v>72</v>
      </c>
      <c r="AY403" s="240" t="s">
        <v>142</v>
      </c>
    </row>
    <row r="404" s="13" customFormat="1">
      <c r="B404" s="241"/>
      <c r="C404" s="242"/>
      <c r="D404" s="228" t="s">
        <v>153</v>
      </c>
      <c r="E404" s="243" t="s">
        <v>19</v>
      </c>
      <c r="F404" s="244" t="s">
        <v>539</v>
      </c>
      <c r="G404" s="242"/>
      <c r="H404" s="245">
        <v>31</v>
      </c>
      <c r="I404" s="246"/>
      <c r="J404" s="242"/>
      <c r="K404" s="242"/>
      <c r="L404" s="247"/>
      <c r="M404" s="248"/>
      <c r="N404" s="249"/>
      <c r="O404" s="249"/>
      <c r="P404" s="249"/>
      <c r="Q404" s="249"/>
      <c r="R404" s="249"/>
      <c r="S404" s="249"/>
      <c r="T404" s="250"/>
      <c r="AT404" s="251" t="s">
        <v>153</v>
      </c>
      <c r="AU404" s="251" t="s">
        <v>81</v>
      </c>
      <c r="AV404" s="13" t="s">
        <v>81</v>
      </c>
      <c r="AW404" s="13" t="s">
        <v>33</v>
      </c>
      <c r="AX404" s="13" t="s">
        <v>72</v>
      </c>
      <c r="AY404" s="251" t="s">
        <v>142</v>
      </c>
    </row>
    <row r="405" s="12" customFormat="1">
      <c r="B405" s="231"/>
      <c r="C405" s="232"/>
      <c r="D405" s="228" t="s">
        <v>153</v>
      </c>
      <c r="E405" s="233" t="s">
        <v>19</v>
      </c>
      <c r="F405" s="234" t="s">
        <v>518</v>
      </c>
      <c r="G405" s="232"/>
      <c r="H405" s="233" t="s">
        <v>19</v>
      </c>
      <c r="I405" s="235"/>
      <c r="J405" s="232"/>
      <c r="K405" s="232"/>
      <c r="L405" s="236"/>
      <c r="M405" s="237"/>
      <c r="N405" s="238"/>
      <c r="O405" s="238"/>
      <c r="P405" s="238"/>
      <c r="Q405" s="238"/>
      <c r="R405" s="238"/>
      <c r="S405" s="238"/>
      <c r="T405" s="239"/>
      <c r="AT405" s="240" t="s">
        <v>153</v>
      </c>
      <c r="AU405" s="240" t="s">
        <v>81</v>
      </c>
      <c r="AV405" s="12" t="s">
        <v>79</v>
      </c>
      <c r="AW405" s="12" t="s">
        <v>33</v>
      </c>
      <c r="AX405" s="12" t="s">
        <v>72</v>
      </c>
      <c r="AY405" s="240" t="s">
        <v>142</v>
      </c>
    </row>
    <row r="406" s="13" customFormat="1">
      <c r="B406" s="241"/>
      <c r="C406" s="242"/>
      <c r="D406" s="228" t="s">
        <v>153</v>
      </c>
      <c r="E406" s="243" t="s">
        <v>19</v>
      </c>
      <c r="F406" s="244" t="s">
        <v>519</v>
      </c>
      <c r="G406" s="242"/>
      <c r="H406" s="245">
        <v>5</v>
      </c>
      <c r="I406" s="246"/>
      <c r="J406" s="242"/>
      <c r="K406" s="242"/>
      <c r="L406" s="247"/>
      <c r="M406" s="248"/>
      <c r="N406" s="249"/>
      <c r="O406" s="249"/>
      <c r="P406" s="249"/>
      <c r="Q406" s="249"/>
      <c r="R406" s="249"/>
      <c r="S406" s="249"/>
      <c r="T406" s="250"/>
      <c r="AT406" s="251" t="s">
        <v>153</v>
      </c>
      <c r="AU406" s="251" t="s">
        <v>81</v>
      </c>
      <c r="AV406" s="13" t="s">
        <v>81</v>
      </c>
      <c r="AW406" s="13" t="s">
        <v>33</v>
      </c>
      <c r="AX406" s="13" t="s">
        <v>72</v>
      </c>
      <c r="AY406" s="251" t="s">
        <v>142</v>
      </c>
    </row>
    <row r="407" s="14" customFormat="1">
      <c r="B407" s="252"/>
      <c r="C407" s="253"/>
      <c r="D407" s="228" t="s">
        <v>153</v>
      </c>
      <c r="E407" s="254" t="s">
        <v>19</v>
      </c>
      <c r="F407" s="255" t="s">
        <v>227</v>
      </c>
      <c r="G407" s="253"/>
      <c r="H407" s="256">
        <v>36</v>
      </c>
      <c r="I407" s="257"/>
      <c r="J407" s="253"/>
      <c r="K407" s="253"/>
      <c r="L407" s="258"/>
      <c r="M407" s="259"/>
      <c r="N407" s="260"/>
      <c r="O407" s="260"/>
      <c r="P407" s="260"/>
      <c r="Q407" s="260"/>
      <c r="R407" s="260"/>
      <c r="S407" s="260"/>
      <c r="T407" s="261"/>
      <c r="AT407" s="262" t="s">
        <v>153</v>
      </c>
      <c r="AU407" s="262" t="s">
        <v>81</v>
      </c>
      <c r="AV407" s="14" t="s">
        <v>149</v>
      </c>
      <c r="AW407" s="14" t="s">
        <v>33</v>
      </c>
      <c r="AX407" s="14" t="s">
        <v>79</v>
      </c>
      <c r="AY407" s="262" t="s">
        <v>142</v>
      </c>
    </row>
    <row r="408" s="1" customFormat="1" ht="30.6" customHeight="1">
      <c r="B408" s="39"/>
      <c r="C408" s="216" t="s">
        <v>540</v>
      </c>
      <c r="D408" s="216" t="s">
        <v>144</v>
      </c>
      <c r="E408" s="217" t="s">
        <v>541</v>
      </c>
      <c r="F408" s="218" t="s">
        <v>542</v>
      </c>
      <c r="G408" s="219" t="s">
        <v>147</v>
      </c>
      <c r="H408" s="220">
        <v>5</v>
      </c>
      <c r="I408" s="221"/>
      <c r="J408" s="222">
        <f>ROUND(I408*H408,2)</f>
        <v>0</v>
      </c>
      <c r="K408" s="218" t="s">
        <v>148</v>
      </c>
      <c r="L408" s="44"/>
      <c r="M408" s="223" t="s">
        <v>19</v>
      </c>
      <c r="N408" s="224" t="s">
        <v>43</v>
      </c>
      <c r="O408" s="80"/>
      <c r="P408" s="225">
        <f>O408*H408</f>
        <v>0</v>
      </c>
      <c r="Q408" s="225">
        <v>0.00348</v>
      </c>
      <c r="R408" s="225">
        <f>Q408*H408</f>
        <v>0.017399999999999999</v>
      </c>
      <c r="S408" s="225">
        <v>0</v>
      </c>
      <c r="T408" s="226">
        <f>S408*H408</f>
        <v>0</v>
      </c>
      <c r="AR408" s="18" t="s">
        <v>149</v>
      </c>
      <c r="AT408" s="18" t="s">
        <v>144</v>
      </c>
      <c r="AU408" s="18" t="s">
        <v>81</v>
      </c>
      <c r="AY408" s="18" t="s">
        <v>142</v>
      </c>
      <c r="BE408" s="227">
        <f>IF(N408="základní",J408,0)</f>
        <v>0</v>
      </c>
      <c r="BF408" s="227">
        <f>IF(N408="snížená",J408,0)</f>
        <v>0</v>
      </c>
      <c r="BG408" s="227">
        <f>IF(N408="zákl. přenesená",J408,0)</f>
        <v>0</v>
      </c>
      <c r="BH408" s="227">
        <f>IF(N408="sníž. přenesená",J408,0)</f>
        <v>0</v>
      </c>
      <c r="BI408" s="227">
        <f>IF(N408="nulová",J408,0)</f>
        <v>0</v>
      </c>
      <c r="BJ408" s="18" t="s">
        <v>79</v>
      </c>
      <c r="BK408" s="227">
        <f>ROUND(I408*H408,2)</f>
        <v>0</v>
      </c>
      <c r="BL408" s="18" t="s">
        <v>149</v>
      </c>
      <c r="BM408" s="18" t="s">
        <v>543</v>
      </c>
    </row>
    <row r="409" s="12" customFormat="1">
      <c r="B409" s="231"/>
      <c r="C409" s="232"/>
      <c r="D409" s="228" t="s">
        <v>153</v>
      </c>
      <c r="E409" s="233" t="s">
        <v>19</v>
      </c>
      <c r="F409" s="234" t="s">
        <v>518</v>
      </c>
      <c r="G409" s="232"/>
      <c r="H409" s="233" t="s">
        <v>19</v>
      </c>
      <c r="I409" s="235"/>
      <c r="J409" s="232"/>
      <c r="K409" s="232"/>
      <c r="L409" s="236"/>
      <c r="M409" s="237"/>
      <c r="N409" s="238"/>
      <c r="O409" s="238"/>
      <c r="P409" s="238"/>
      <c r="Q409" s="238"/>
      <c r="R409" s="238"/>
      <c r="S409" s="238"/>
      <c r="T409" s="239"/>
      <c r="AT409" s="240" t="s">
        <v>153</v>
      </c>
      <c r="AU409" s="240" t="s">
        <v>81</v>
      </c>
      <c r="AV409" s="12" t="s">
        <v>79</v>
      </c>
      <c r="AW409" s="12" t="s">
        <v>33</v>
      </c>
      <c r="AX409" s="12" t="s">
        <v>72</v>
      </c>
      <c r="AY409" s="240" t="s">
        <v>142</v>
      </c>
    </row>
    <row r="410" s="13" customFormat="1">
      <c r="B410" s="241"/>
      <c r="C410" s="242"/>
      <c r="D410" s="228" t="s">
        <v>153</v>
      </c>
      <c r="E410" s="243" t="s">
        <v>19</v>
      </c>
      <c r="F410" s="244" t="s">
        <v>519</v>
      </c>
      <c r="G410" s="242"/>
      <c r="H410" s="245">
        <v>5</v>
      </c>
      <c r="I410" s="246"/>
      <c r="J410" s="242"/>
      <c r="K410" s="242"/>
      <c r="L410" s="247"/>
      <c r="M410" s="248"/>
      <c r="N410" s="249"/>
      <c r="O410" s="249"/>
      <c r="P410" s="249"/>
      <c r="Q410" s="249"/>
      <c r="R410" s="249"/>
      <c r="S410" s="249"/>
      <c r="T410" s="250"/>
      <c r="AT410" s="251" t="s">
        <v>153</v>
      </c>
      <c r="AU410" s="251" t="s">
        <v>81</v>
      </c>
      <c r="AV410" s="13" t="s">
        <v>81</v>
      </c>
      <c r="AW410" s="13" t="s">
        <v>33</v>
      </c>
      <c r="AX410" s="13" t="s">
        <v>79</v>
      </c>
      <c r="AY410" s="251" t="s">
        <v>142</v>
      </c>
    </row>
    <row r="411" s="1" customFormat="1" ht="20.4" customHeight="1">
      <c r="B411" s="39"/>
      <c r="C411" s="216" t="s">
        <v>544</v>
      </c>
      <c r="D411" s="216" t="s">
        <v>144</v>
      </c>
      <c r="E411" s="217" t="s">
        <v>545</v>
      </c>
      <c r="F411" s="218" t="s">
        <v>546</v>
      </c>
      <c r="G411" s="219" t="s">
        <v>158</v>
      </c>
      <c r="H411" s="220">
        <v>4.0419999999999998</v>
      </c>
      <c r="I411" s="221"/>
      <c r="J411" s="222">
        <f>ROUND(I411*H411,2)</f>
        <v>0</v>
      </c>
      <c r="K411" s="218" t="s">
        <v>148</v>
      </c>
      <c r="L411" s="44"/>
      <c r="M411" s="223" t="s">
        <v>19</v>
      </c>
      <c r="N411" s="224" t="s">
        <v>43</v>
      </c>
      <c r="O411" s="80"/>
      <c r="P411" s="225">
        <f>O411*H411</f>
        <v>0</v>
      </c>
      <c r="Q411" s="225">
        <v>2.45329</v>
      </c>
      <c r="R411" s="225">
        <f>Q411*H411</f>
        <v>9.9161981800000003</v>
      </c>
      <c r="S411" s="225">
        <v>0</v>
      </c>
      <c r="T411" s="226">
        <f>S411*H411</f>
        <v>0</v>
      </c>
      <c r="AR411" s="18" t="s">
        <v>149</v>
      </c>
      <c r="AT411" s="18" t="s">
        <v>144</v>
      </c>
      <c r="AU411" s="18" t="s">
        <v>81</v>
      </c>
      <c r="AY411" s="18" t="s">
        <v>142</v>
      </c>
      <c r="BE411" s="227">
        <f>IF(N411="základní",J411,0)</f>
        <v>0</v>
      </c>
      <c r="BF411" s="227">
        <f>IF(N411="snížená",J411,0)</f>
        <v>0</v>
      </c>
      <c r="BG411" s="227">
        <f>IF(N411="zákl. přenesená",J411,0)</f>
        <v>0</v>
      </c>
      <c r="BH411" s="227">
        <f>IF(N411="sníž. přenesená",J411,0)</f>
        <v>0</v>
      </c>
      <c r="BI411" s="227">
        <f>IF(N411="nulová",J411,0)</f>
        <v>0</v>
      </c>
      <c r="BJ411" s="18" t="s">
        <v>79</v>
      </c>
      <c r="BK411" s="227">
        <f>ROUND(I411*H411,2)</f>
        <v>0</v>
      </c>
      <c r="BL411" s="18" t="s">
        <v>149</v>
      </c>
      <c r="BM411" s="18" t="s">
        <v>547</v>
      </c>
    </row>
    <row r="412" s="1" customFormat="1">
      <c r="B412" s="39"/>
      <c r="C412" s="40"/>
      <c r="D412" s="228" t="s">
        <v>151</v>
      </c>
      <c r="E412" s="40"/>
      <c r="F412" s="229" t="s">
        <v>548</v>
      </c>
      <c r="G412" s="40"/>
      <c r="H412" s="40"/>
      <c r="I412" s="143"/>
      <c r="J412" s="40"/>
      <c r="K412" s="40"/>
      <c r="L412" s="44"/>
      <c r="M412" s="230"/>
      <c r="N412" s="80"/>
      <c r="O412" s="80"/>
      <c r="P412" s="80"/>
      <c r="Q412" s="80"/>
      <c r="R412" s="80"/>
      <c r="S412" s="80"/>
      <c r="T412" s="81"/>
      <c r="AT412" s="18" t="s">
        <v>151</v>
      </c>
      <c r="AU412" s="18" t="s">
        <v>81</v>
      </c>
    </row>
    <row r="413" s="12" customFormat="1">
      <c r="B413" s="231"/>
      <c r="C413" s="232"/>
      <c r="D413" s="228" t="s">
        <v>153</v>
      </c>
      <c r="E413" s="233" t="s">
        <v>19</v>
      </c>
      <c r="F413" s="234" t="s">
        <v>214</v>
      </c>
      <c r="G413" s="232"/>
      <c r="H413" s="233" t="s">
        <v>19</v>
      </c>
      <c r="I413" s="235"/>
      <c r="J413" s="232"/>
      <c r="K413" s="232"/>
      <c r="L413" s="236"/>
      <c r="M413" s="237"/>
      <c r="N413" s="238"/>
      <c r="O413" s="238"/>
      <c r="P413" s="238"/>
      <c r="Q413" s="238"/>
      <c r="R413" s="238"/>
      <c r="S413" s="238"/>
      <c r="T413" s="239"/>
      <c r="AT413" s="240" t="s">
        <v>153</v>
      </c>
      <c r="AU413" s="240" t="s">
        <v>81</v>
      </c>
      <c r="AV413" s="12" t="s">
        <v>79</v>
      </c>
      <c r="AW413" s="12" t="s">
        <v>33</v>
      </c>
      <c r="AX413" s="12" t="s">
        <v>72</v>
      </c>
      <c r="AY413" s="240" t="s">
        <v>142</v>
      </c>
    </row>
    <row r="414" s="13" customFormat="1">
      <c r="B414" s="241"/>
      <c r="C414" s="242"/>
      <c r="D414" s="228" t="s">
        <v>153</v>
      </c>
      <c r="E414" s="243" t="s">
        <v>19</v>
      </c>
      <c r="F414" s="244" t="s">
        <v>549</v>
      </c>
      <c r="G414" s="242"/>
      <c r="H414" s="245">
        <v>2.5270000000000001</v>
      </c>
      <c r="I414" s="246"/>
      <c r="J414" s="242"/>
      <c r="K414" s="242"/>
      <c r="L414" s="247"/>
      <c r="M414" s="248"/>
      <c r="N414" s="249"/>
      <c r="O414" s="249"/>
      <c r="P414" s="249"/>
      <c r="Q414" s="249"/>
      <c r="R414" s="249"/>
      <c r="S414" s="249"/>
      <c r="T414" s="250"/>
      <c r="AT414" s="251" t="s">
        <v>153</v>
      </c>
      <c r="AU414" s="251" t="s">
        <v>81</v>
      </c>
      <c r="AV414" s="13" t="s">
        <v>81</v>
      </c>
      <c r="AW414" s="13" t="s">
        <v>33</v>
      </c>
      <c r="AX414" s="13" t="s">
        <v>72</v>
      </c>
      <c r="AY414" s="251" t="s">
        <v>142</v>
      </c>
    </row>
    <row r="415" s="13" customFormat="1">
      <c r="B415" s="241"/>
      <c r="C415" s="242"/>
      <c r="D415" s="228" t="s">
        <v>153</v>
      </c>
      <c r="E415" s="243" t="s">
        <v>19</v>
      </c>
      <c r="F415" s="244" t="s">
        <v>550</v>
      </c>
      <c r="G415" s="242"/>
      <c r="H415" s="245">
        <v>1.3999999999999999</v>
      </c>
      <c r="I415" s="246"/>
      <c r="J415" s="242"/>
      <c r="K415" s="242"/>
      <c r="L415" s="247"/>
      <c r="M415" s="248"/>
      <c r="N415" s="249"/>
      <c r="O415" s="249"/>
      <c r="P415" s="249"/>
      <c r="Q415" s="249"/>
      <c r="R415" s="249"/>
      <c r="S415" s="249"/>
      <c r="T415" s="250"/>
      <c r="AT415" s="251" t="s">
        <v>153</v>
      </c>
      <c r="AU415" s="251" t="s">
        <v>81</v>
      </c>
      <c r="AV415" s="13" t="s">
        <v>81</v>
      </c>
      <c r="AW415" s="13" t="s">
        <v>33</v>
      </c>
      <c r="AX415" s="13" t="s">
        <v>72</v>
      </c>
      <c r="AY415" s="251" t="s">
        <v>142</v>
      </c>
    </row>
    <row r="416" s="12" customFormat="1">
      <c r="B416" s="231"/>
      <c r="C416" s="232"/>
      <c r="D416" s="228" t="s">
        <v>153</v>
      </c>
      <c r="E416" s="233" t="s">
        <v>19</v>
      </c>
      <c r="F416" s="234" t="s">
        <v>353</v>
      </c>
      <c r="G416" s="232"/>
      <c r="H416" s="233" t="s">
        <v>19</v>
      </c>
      <c r="I416" s="235"/>
      <c r="J416" s="232"/>
      <c r="K416" s="232"/>
      <c r="L416" s="236"/>
      <c r="M416" s="237"/>
      <c r="N416" s="238"/>
      <c r="O416" s="238"/>
      <c r="P416" s="238"/>
      <c r="Q416" s="238"/>
      <c r="R416" s="238"/>
      <c r="S416" s="238"/>
      <c r="T416" s="239"/>
      <c r="AT416" s="240" t="s">
        <v>153</v>
      </c>
      <c r="AU416" s="240" t="s">
        <v>81</v>
      </c>
      <c r="AV416" s="12" t="s">
        <v>79</v>
      </c>
      <c r="AW416" s="12" t="s">
        <v>33</v>
      </c>
      <c r="AX416" s="12" t="s">
        <v>72</v>
      </c>
      <c r="AY416" s="240" t="s">
        <v>142</v>
      </c>
    </row>
    <row r="417" s="13" customFormat="1">
      <c r="B417" s="241"/>
      <c r="C417" s="242"/>
      <c r="D417" s="228" t="s">
        <v>153</v>
      </c>
      <c r="E417" s="243" t="s">
        <v>19</v>
      </c>
      <c r="F417" s="244" t="s">
        <v>551</v>
      </c>
      <c r="G417" s="242"/>
      <c r="H417" s="245">
        <v>0.11500000000000001</v>
      </c>
      <c r="I417" s="246"/>
      <c r="J417" s="242"/>
      <c r="K417" s="242"/>
      <c r="L417" s="247"/>
      <c r="M417" s="248"/>
      <c r="N417" s="249"/>
      <c r="O417" s="249"/>
      <c r="P417" s="249"/>
      <c r="Q417" s="249"/>
      <c r="R417" s="249"/>
      <c r="S417" s="249"/>
      <c r="T417" s="250"/>
      <c r="AT417" s="251" t="s">
        <v>153</v>
      </c>
      <c r="AU417" s="251" t="s">
        <v>81</v>
      </c>
      <c r="AV417" s="13" t="s">
        <v>81</v>
      </c>
      <c r="AW417" s="13" t="s">
        <v>33</v>
      </c>
      <c r="AX417" s="13" t="s">
        <v>72</v>
      </c>
      <c r="AY417" s="251" t="s">
        <v>142</v>
      </c>
    </row>
    <row r="418" s="14" customFormat="1">
      <c r="B418" s="252"/>
      <c r="C418" s="253"/>
      <c r="D418" s="228" t="s">
        <v>153</v>
      </c>
      <c r="E418" s="254" t="s">
        <v>19</v>
      </c>
      <c r="F418" s="255" t="s">
        <v>227</v>
      </c>
      <c r="G418" s="253"/>
      <c r="H418" s="256">
        <v>4.0419999999999998</v>
      </c>
      <c r="I418" s="257"/>
      <c r="J418" s="253"/>
      <c r="K418" s="253"/>
      <c r="L418" s="258"/>
      <c r="M418" s="259"/>
      <c r="N418" s="260"/>
      <c r="O418" s="260"/>
      <c r="P418" s="260"/>
      <c r="Q418" s="260"/>
      <c r="R418" s="260"/>
      <c r="S418" s="260"/>
      <c r="T418" s="261"/>
      <c r="AT418" s="262" t="s">
        <v>153</v>
      </c>
      <c r="AU418" s="262" t="s">
        <v>81</v>
      </c>
      <c r="AV418" s="14" t="s">
        <v>149</v>
      </c>
      <c r="AW418" s="14" t="s">
        <v>33</v>
      </c>
      <c r="AX418" s="14" t="s">
        <v>79</v>
      </c>
      <c r="AY418" s="262" t="s">
        <v>142</v>
      </c>
    </row>
    <row r="419" s="1" customFormat="1" ht="20.4" customHeight="1">
      <c r="B419" s="39"/>
      <c r="C419" s="216" t="s">
        <v>552</v>
      </c>
      <c r="D419" s="216" t="s">
        <v>144</v>
      </c>
      <c r="E419" s="217" t="s">
        <v>553</v>
      </c>
      <c r="F419" s="218" t="s">
        <v>554</v>
      </c>
      <c r="G419" s="219" t="s">
        <v>147</v>
      </c>
      <c r="H419" s="220">
        <v>5.2800000000000002</v>
      </c>
      <c r="I419" s="221"/>
      <c r="J419" s="222">
        <f>ROUND(I419*H419,2)</f>
        <v>0</v>
      </c>
      <c r="K419" s="218" t="s">
        <v>148</v>
      </c>
      <c r="L419" s="44"/>
      <c r="M419" s="223" t="s">
        <v>19</v>
      </c>
      <c r="N419" s="224" t="s">
        <v>43</v>
      </c>
      <c r="O419" s="80"/>
      <c r="P419" s="225">
        <f>O419*H419</f>
        <v>0</v>
      </c>
      <c r="Q419" s="225">
        <v>0.013520000000000001</v>
      </c>
      <c r="R419" s="225">
        <f>Q419*H419</f>
        <v>0.071385600000000007</v>
      </c>
      <c r="S419" s="225">
        <v>0</v>
      </c>
      <c r="T419" s="226">
        <f>S419*H419</f>
        <v>0</v>
      </c>
      <c r="AR419" s="18" t="s">
        <v>149</v>
      </c>
      <c r="AT419" s="18" t="s">
        <v>144</v>
      </c>
      <c r="AU419" s="18" t="s">
        <v>81</v>
      </c>
      <c r="AY419" s="18" t="s">
        <v>142</v>
      </c>
      <c r="BE419" s="227">
        <f>IF(N419="základní",J419,0)</f>
        <v>0</v>
      </c>
      <c r="BF419" s="227">
        <f>IF(N419="snížená",J419,0)</f>
        <v>0</v>
      </c>
      <c r="BG419" s="227">
        <f>IF(N419="zákl. přenesená",J419,0)</f>
        <v>0</v>
      </c>
      <c r="BH419" s="227">
        <f>IF(N419="sníž. přenesená",J419,0)</f>
        <v>0</v>
      </c>
      <c r="BI419" s="227">
        <f>IF(N419="nulová",J419,0)</f>
        <v>0</v>
      </c>
      <c r="BJ419" s="18" t="s">
        <v>79</v>
      </c>
      <c r="BK419" s="227">
        <f>ROUND(I419*H419,2)</f>
        <v>0</v>
      </c>
      <c r="BL419" s="18" t="s">
        <v>149</v>
      </c>
      <c r="BM419" s="18" t="s">
        <v>555</v>
      </c>
    </row>
    <row r="420" s="12" customFormat="1">
      <c r="B420" s="231"/>
      <c r="C420" s="232"/>
      <c r="D420" s="228" t="s">
        <v>153</v>
      </c>
      <c r="E420" s="233" t="s">
        <v>19</v>
      </c>
      <c r="F420" s="234" t="s">
        <v>214</v>
      </c>
      <c r="G420" s="232"/>
      <c r="H420" s="233" t="s">
        <v>19</v>
      </c>
      <c r="I420" s="235"/>
      <c r="J420" s="232"/>
      <c r="K420" s="232"/>
      <c r="L420" s="236"/>
      <c r="M420" s="237"/>
      <c r="N420" s="238"/>
      <c r="O420" s="238"/>
      <c r="P420" s="238"/>
      <c r="Q420" s="238"/>
      <c r="R420" s="238"/>
      <c r="S420" s="238"/>
      <c r="T420" s="239"/>
      <c r="AT420" s="240" t="s">
        <v>153</v>
      </c>
      <c r="AU420" s="240" t="s">
        <v>81</v>
      </c>
      <c r="AV420" s="12" t="s">
        <v>79</v>
      </c>
      <c r="AW420" s="12" t="s">
        <v>33</v>
      </c>
      <c r="AX420" s="12" t="s">
        <v>72</v>
      </c>
      <c r="AY420" s="240" t="s">
        <v>142</v>
      </c>
    </row>
    <row r="421" s="13" customFormat="1">
      <c r="B421" s="241"/>
      <c r="C421" s="242"/>
      <c r="D421" s="228" t="s">
        <v>153</v>
      </c>
      <c r="E421" s="243" t="s">
        <v>19</v>
      </c>
      <c r="F421" s="244" t="s">
        <v>556</v>
      </c>
      <c r="G421" s="242"/>
      <c r="H421" s="245">
        <v>2.0499999999999998</v>
      </c>
      <c r="I421" s="246"/>
      <c r="J421" s="242"/>
      <c r="K421" s="242"/>
      <c r="L421" s="247"/>
      <c r="M421" s="248"/>
      <c r="N421" s="249"/>
      <c r="O421" s="249"/>
      <c r="P421" s="249"/>
      <c r="Q421" s="249"/>
      <c r="R421" s="249"/>
      <c r="S421" s="249"/>
      <c r="T421" s="250"/>
      <c r="AT421" s="251" t="s">
        <v>153</v>
      </c>
      <c r="AU421" s="251" t="s">
        <v>81</v>
      </c>
      <c r="AV421" s="13" t="s">
        <v>81</v>
      </c>
      <c r="AW421" s="13" t="s">
        <v>33</v>
      </c>
      <c r="AX421" s="13" t="s">
        <v>72</v>
      </c>
      <c r="AY421" s="251" t="s">
        <v>142</v>
      </c>
    </row>
    <row r="422" s="13" customFormat="1">
      <c r="B422" s="241"/>
      <c r="C422" s="242"/>
      <c r="D422" s="228" t="s">
        <v>153</v>
      </c>
      <c r="E422" s="243" t="s">
        <v>19</v>
      </c>
      <c r="F422" s="244" t="s">
        <v>557</v>
      </c>
      <c r="G422" s="242"/>
      <c r="H422" s="245">
        <v>2.7999999999999998</v>
      </c>
      <c r="I422" s="246"/>
      <c r="J422" s="242"/>
      <c r="K422" s="242"/>
      <c r="L422" s="247"/>
      <c r="M422" s="248"/>
      <c r="N422" s="249"/>
      <c r="O422" s="249"/>
      <c r="P422" s="249"/>
      <c r="Q422" s="249"/>
      <c r="R422" s="249"/>
      <c r="S422" s="249"/>
      <c r="T422" s="250"/>
      <c r="AT422" s="251" t="s">
        <v>153</v>
      </c>
      <c r="AU422" s="251" t="s">
        <v>81</v>
      </c>
      <c r="AV422" s="13" t="s">
        <v>81</v>
      </c>
      <c r="AW422" s="13" t="s">
        <v>33</v>
      </c>
      <c r="AX422" s="13" t="s">
        <v>72</v>
      </c>
      <c r="AY422" s="251" t="s">
        <v>142</v>
      </c>
    </row>
    <row r="423" s="12" customFormat="1">
      <c r="B423" s="231"/>
      <c r="C423" s="232"/>
      <c r="D423" s="228" t="s">
        <v>153</v>
      </c>
      <c r="E423" s="233" t="s">
        <v>19</v>
      </c>
      <c r="F423" s="234" t="s">
        <v>353</v>
      </c>
      <c r="G423" s="232"/>
      <c r="H423" s="233" t="s">
        <v>19</v>
      </c>
      <c r="I423" s="235"/>
      <c r="J423" s="232"/>
      <c r="K423" s="232"/>
      <c r="L423" s="236"/>
      <c r="M423" s="237"/>
      <c r="N423" s="238"/>
      <c r="O423" s="238"/>
      <c r="P423" s="238"/>
      <c r="Q423" s="238"/>
      <c r="R423" s="238"/>
      <c r="S423" s="238"/>
      <c r="T423" s="239"/>
      <c r="AT423" s="240" t="s">
        <v>153</v>
      </c>
      <c r="AU423" s="240" t="s">
        <v>81</v>
      </c>
      <c r="AV423" s="12" t="s">
        <v>79</v>
      </c>
      <c r="AW423" s="12" t="s">
        <v>33</v>
      </c>
      <c r="AX423" s="12" t="s">
        <v>72</v>
      </c>
      <c r="AY423" s="240" t="s">
        <v>142</v>
      </c>
    </row>
    <row r="424" s="13" customFormat="1">
      <c r="B424" s="241"/>
      <c r="C424" s="242"/>
      <c r="D424" s="228" t="s">
        <v>153</v>
      </c>
      <c r="E424" s="243" t="s">
        <v>19</v>
      </c>
      <c r="F424" s="244" t="s">
        <v>558</v>
      </c>
      <c r="G424" s="242"/>
      <c r="H424" s="245">
        <v>0.42999999999999999</v>
      </c>
      <c r="I424" s="246"/>
      <c r="J424" s="242"/>
      <c r="K424" s="242"/>
      <c r="L424" s="247"/>
      <c r="M424" s="248"/>
      <c r="N424" s="249"/>
      <c r="O424" s="249"/>
      <c r="P424" s="249"/>
      <c r="Q424" s="249"/>
      <c r="R424" s="249"/>
      <c r="S424" s="249"/>
      <c r="T424" s="250"/>
      <c r="AT424" s="251" t="s">
        <v>153</v>
      </c>
      <c r="AU424" s="251" t="s">
        <v>81</v>
      </c>
      <c r="AV424" s="13" t="s">
        <v>81</v>
      </c>
      <c r="AW424" s="13" t="s">
        <v>33</v>
      </c>
      <c r="AX424" s="13" t="s">
        <v>72</v>
      </c>
      <c r="AY424" s="251" t="s">
        <v>142</v>
      </c>
    </row>
    <row r="425" s="14" customFormat="1">
      <c r="B425" s="252"/>
      <c r="C425" s="253"/>
      <c r="D425" s="228" t="s">
        <v>153</v>
      </c>
      <c r="E425" s="254" t="s">
        <v>19</v>
      </c>
      <c r="F425" s="255" t="s">
        <v>227</v>
      </c>
      <c r="G425" s="253"/>
      <c r="H425" s="256">
        <v>5.2800000000000002</v>
      </c>
      <c r="I425" s="257"/>
      <c r="J425" s="253"/>
      <c r="K425" s="253"/>
      <c r="L425" s="258"/>
      <c r="M425" s="259"/>
      <c r="N425" s="260"/>
      <c r="O425" s="260"/>
      <c r="P425" s="260"/>
      <c r="Q425" s="260"/>
      <c r="R425" s="260"/>
      <c r="S425" s="260"/>
      <c r="T425" s="261"/>
      <c r="AT425" s="262" t="s">
        <v>153</v>
      </c>
      <c r="AU425" s="262" t="s">
        <v>81</v>
      </c>
      <c r="AV425" s="14" t="s">
        <v>149</v>
      </c>
      <c r="AW425" s="14" t="s">
        <v>33</v>
      </c>
      <c r="AX425" s="14" t="s">
        <v>79</v>
      </c>
      <c r="AY425" s="262" t="s">
        <v>142</v>
      </c>
    </row>
    <row r="426" s="1" customFormat="1" ht="20.4" customHeight="1">
      <c r="B426" s="39"/>
      <c r="C426" s="216" t="s">
        <v>559</v>
      </c>
      <c r="D426" s="216" t="s">
        <v>144</v>
      </c>
      <c r="E426" s="217" t="s">
        <v>560</v>
      </c>
      <c r="F426" s="218" t="s">
        <v>561</v>
      </c>
      <c r="G426" s="219" t="s">
        <v>147</v>
      </c>
      <c r="H426" s="220">
        <v>5.2800000000000002</v>
      </c>
      <c r="I426" s="221"/>
      <c r="J426" s="222">
        <f>ROUND(I426*H426,2)</f>
        <v>0</v>
      </c>
      <c r="K426" s="218" t="s">
        <v>148</v>
      </c>
      <c r="L426" s="44"/>
      <c r="M426" s="223" t="s">
        <v>19</v>
      </c>
      <c r="N426" s="224" t="s">
        <v>43</v>
      </c>
      <c r="O426" s="80"/>
      <c r="P426" s="225">
        <f>O426*H426</f>
        <v>0</v>
      </c>
      <c r="Q426" s="225">
        <v>0</v>
      </c>
      <c r="R426" s="225">
        <f>Q426*H426</f>
        <v>0</v>
      </c>
      <c r="S426" s="225">
        <v>0</v>
      </c>
      <c r="T426" s="226">
        <f>S426*H426</f>
        <v>0</v>
      </c>
      <c r="AR426" s="18" t="s">
        <v>149</v>
      </c>
      <c r="AT426" s="18" t="s">
        <v>144</v>
      </c>
      <c r="AU426" s="18" t="s">
        <v>81</v>
      </c>
      <c r="AY426" s="18" t="s">
        <v>142</v>
      </c>
      <c r="BE426" s="227">
        <f>IF(N426="základní",J426,0)</f>
        <v>0</v>
      </c>
      <c r="BF426" s="227">
        <f>IF(N426="snížená",J426,0)</f>
        <v>0</v>
      </c>
      <c r="BG426" s="227">
        <f>IF(N426="zákl. přenesená",J426,0)</f>
        <v>0</v>
      </c>
      <c r="BH426" s="227">
        <f>IF(N426="sníž. přenesená",J426,0)</f>
        <v>0</v>
      </c>
      <c r="BI426" s="227">
        <f>IF(N426="nulová",J426,0)</f>
        <v>0</v>
      </c>
      <c r="BJ426" s="18" t="s">
        <v>79</v>
      </c>
      <c r="BK426" s="227">
        <f>ROUND(I426*H426,2)</f>
        <v>0</v>
      </c>
      <c r="BL426" s="18" t="s">
        <v>149</v>
      </c>
      <c r="BM426" s="18" t="s">
        <v>562</v>
      </c>
    </row>
    <row r="427" s="11" customFormat="1" ht="22.8" customHeight="1">
      <c r="B427" s="200"/>
      <c r="C427" s="201"/>
      <c r="D427" s="202" t="s">
        <v>71</v>
      </c>
      <c r="E427" s="214" t="s">
        <v>188</v>
      </c>
      <c r="F427" s="214" t="s">
        <v>563</v>
      </c>
      <c r="G427" s="201"/>
      <c r="H427" s="201"/>
      <c r="I427" s="204"/>
      <c r="J427" s="215">
        <f>BK427</f>
        <v>0</v>
      </c>
      <c r="K427" s="201"/>
      <c r="L427" s="206"/>
      <c r="M427" s="207"/>
      <c r="N427" s="208"/>
      <c r="O427" s="208"/>
      <c r="P427" s="209">
        <f>SUM(P428:P438)</f>
        <v>0</v>
      </c>
      <c r="Q427" s="208"/>
      <c r="R427" s="209">
        <f>SUM(R428:R438)</f>
        <v>0.0029470999999999998</v>
      </c>
      <c r="S427" s="208"/>
      <c r="T427" s="210">
        <f>SUM(T428:T438)</f>
        <v>0.10000000000000001</v>
      </c>
      <c r="AR427" s="211" t="s">
        <v>79</v>
      </c>
      <c r="AT427" s="212" t="s">
        <v>71</v>
      </c>
      <c r="AU427" s="212" t="s">
        <v>79</v>
      </c>
      <c r="AY427" s="211" t="s">
        <v>142</v>
      </c>
      <c r="BK427" s="213">
        <f>SUM(BK428:BK438)</f>
        <v>0</v>
      </c>
    </row>
    <row r="428" s="1" customFormat="1" ht="14.4" customHeight="1">
      <c r="B428" s="39"/>
      <c r="C428" s="216" t="s">
        <v>564</v>
      </c>
      <c r="D428" s="216" t="s">
        <v>144</v>
      </c>
      <c r="E428" s="217" t="s">
        <v>565</v>
      </c>
      <c r="F428" s="218" t="s">
        <v>566</v>
      </c>
      <c r="G428" s="219" t="s">
        <v>567</v>
      </c>
      <c r="H428" s="220">
        <v>1</v>
      </c>
      <c r="I428" s="221"/>
      <c r="J428" s="222">
        <f>ROUND(I428*H428,2)</f>
        <v>0</v>
      </c>
      <c r="K428" s="218" t="s">
        <v>19</v>
      </c>
      <c r="L428" s="44"/>
      <c r="M428" s="223" t="s">
        <v>19</v>
      </c>
      <c r="N428" s="224" t="s">
        <v>43</v>
      </c>
      <c r="O428" s="80"/>
      <c r="P428" s="225">
        <f>O428*H428</f>
        <v>0</v>
      </c>
      <c r="Q428" s="225">
        <v>0</v>
      </c>
      <c r="R428" s="225">
        <f>Q428*H428</f>
        <v>0</v>
      </c>
      <c r="S428" s="225">
        <v>0</v>
      </c>
      <c r="T428" s="226">
        <f>S428*H428</f>
        <v>0</v>
      </c>
      <c r="AR428" s="18" t="s">
        <v>149</v>
      </c>
      <c r="AT428" s="18" t="s">
        <v>144</v>
      </c>
      <c r="AU428" s="18" t="s">
        <v>81</v>
      </c>
      <c r="AY428" s="18" t="s">
        <v>142</v>
      </c>
      <c r="BE428" s="227">
        <f>IF(N428="základní",J428,0)</f>
        <v>0</v>
      </c>
      <c r="BF428" s="227">
        <f>IF(N428="snížená",J428,0)</f>
        <v>0</v>
      </c>
      <c r="BG428" s="227">
        <f>IF(N428="zákl. přenesená",J428,0)</f>
        <v>0</v>
      </c>
      <c r="BH428" s="227">
        <f>IF(N428="sníž. přenesená",J428,0)</f>
        <v>0</v>
      </c>
      <c r="BI428" s="227">
        <f>IF(N428="nulová",J428,0)</f>
        <v>0</v>
      </c>
      <c r="BJ428" s="18" t="s">
        <v>79</v>
      </c>
      <c r="BK428" s="227">
        <f>ROUND(I428*H428,2)</f>
        <v>0</v>
      </c>
      <c r="BL428" s="18" t="s">
        <v>149</v>
      </c>
      <c r="BM428" s="18" t="s">
        <v>568</v>
      </c>
    </row>
    <row r="429" s="1" customFormat="1" ht="14.4" customHeight="1">
      <c r="B429" s="39"/>
      <c r="C429" s="216" t="s">
        <v>569</v>
      </c>
      <c r="D429" s="216" t="s">
        <v>144</v>
      </c>
      <c r="E429" s="217" t="s">
        <v>570</v>
      </c>
      <c r="F429" s="218" t="s">
        <v>571</v>
      </c>
      <c r="G429" s="219" t="s">
        <v>567</v>
      </c>
      <c r="H429" s="220">
        <v>1</v>
      </c>
      <c r="I429" s="221"/>
      <c r="J429" s="222">
        <f>ROUND(I429*H429,2)</f>
        <v>0</v>
      </c>
      <c r="K429" s="218" t="s">
        <v>19</v>
      </c>
      <c r="L429" s="44"/>
      <c r="M429" s="223" t="s">
        <v>19</v>
      </c>
      <c r="N429" s="224" t="s">
        <v>43</v>
      </c>
      <c r="O429" s="80"/>
      <c r="P429" s="225">
        <f>O429*H429</f>
        <v>0</v>
      </c>
      <c r="Q429" s="225">
        <v>0</v>
      </c>
      <c r="R429" s="225">
        <f>Q429*H429</f>
        <v>0</v>
      </c>
      <c r="S429" s="225">
        <v>0</v>
      </c>
      <c r="T429" s="226">
        <f>S429*H429</f>
        <v>0</v>
      </c>
      <c r="AR429" s="18" t="s">
        <v>149</v>
      </c>
      <c r="AT429" s="18" t="s">
        <v>144</v>
      </c>
      <c r="AU429" s="18" t="s">
        <v>81</v>
      </c>
      <c r="AY429" s="18" t="s">
        <v>142</v>
      </c>
      <c r="BE429" s="227">
        <f>IF(N429="základní",J429,0)</f>
        <v>0</v>
      </c>
      <c r="BF429" s="227">
        <f>IF(N429="snížená",J429,0)</f>
        <v>0</v>
      </c>
      <c r="BG429" s="227">
        <f>IF(N429="zákl. přenesená",J429,0)</f>
        <v>0</v>
      </c>
      <c r="BH429" s="227">
        <f>IF(N429="sníž. přenesená",J429,0)</f>
        <v>0</v>
      </c>
      <c r="BI429" s="227">
        <f>IF(N429="nulová",J429,0)</f>
        <v>0</v>
      </c>
      <c r="BJ429" s="18" t="s">
        <v>79</v>
      </c>
      <c r="BK429" s="227">
        <f>ROUND(I429*H429,2)</f>
        <v>0</v>
      </c>
      <c r="BL429" s="18" t="s">
        <v>149</v>
      </c>
      <c r="BM429" s="18" t="s">
        <v>572</v>
      </c>
    </row>
    <row r="430" s="1" customFormat="1" ht="20.4" customHeight="1">
      <c r="B430" s="39"/>
      <c r="C430" s="216" t="s">
        <v>573</v>
      </c>
      <c r="D430" s="216" t="s">
        <v>144</v>
      </c>
      <c r="E430" s="217" t="s">
        <v>574</v>
      </c>
      <c r="F430" s="218" t="s">
        <v>575</v>
      </c>
      <c r="G430" s="219" t="s">
        <v>324</v>
      </c>
      <c r="H430" s="220">
        <v>1</v>
      </c>
      <c r="I430" s="221"/>
      <c r="J430" s="222">
        <f>ROUND(I430*H430,2)</f>
        <v>0</v>
      </c>
      <c r="K430" s="218" t="s">
        <v>148</v>
      </c>
      <c r="L430" s="44"/>
      <c r="M430" s="223" t="s">
        <v>19</v>
      </c>
      <c r="N430" s="224" t="s">
        <v>43</v>
      </c>
      <c r="O430" s="80"/>
      <c r="P430" s="225">
        <f>O430*H430</f>
        <v>0</v>
      </c>
      <c r="Q430" s="225">
        <v>0</v>
      </c>
      <c r="R430" s="225">
        <f>Q430*H430</f>
        <v>0</v>
      </c>
      <c r="S430" s="225">
        <v>0.10000000000000001</v>
      </c>
      <c r="T430" s="226">
        <f>S430*H430</f>
        <v>0.10000000000000001</v>
      </c>
      <c r="AR430" s="18" t="s">
        <v>149</v>
      </c>
      <c r="AT430" s="18" t="s">
        <v>144</v>
      </c>
      <c r="AU430" s="18" t="s">
        <v>81</v>
      </c>
      <c r="AY430" s="18" t="s">
        <v>142</v>
      </c>
      <c r="BE430" s="227">
        <f>IF(N430="základní",J430,0)</f>
        <v>0</v>
      </c>
      <c r="BF430" s="227">
        <f>IF(N430="snížená",J430,0)</f>
        <v>0</v>
      </c>
      <c r="BG430" s="227">
        <f>IF(N430="zákl. přenesená",J430,0)</f>
        <v>0</v>
      </c>
      <c r="BH430" s="227">
        <f>IF(N430="sníž. přenesená",J430,0)</f>
        <v>0</v>
      </c>
      <c r="BI430" s="227">
        <f>IF(N430="nulová",J430,0)</f>
        <v>0</v>
      </c>
      <c r="BJ430" s="18" t="s">
        <v>79</v>
      </c>
      <c r="BK430" s="227">
        <f>ROUND(I430*H430,2)</f>
        <v>0</v>
      </c>
      <c r="BL430" s="18" t="s">
        <v>149</v>
      </c>
      <c r="BM430" s="18" t="s">
        <v>576</v>
      </c>
    </row>
    <row r="431" s="12" customFormat="1">
      <c r="B431" s="231"/>
      <c r="C431" s="232"/>
      <c r="D431" s="228" t="s">
        <v>153</v>
      </c>
      <c r="E431" s="233" t="s">
        <v>19</v>
      </c>
      <c r="F431" s="234" t="s">
        <v>221</v>
      </c>
      <c r="G431" s="232"/>
      <c r="H431" s="233" t="s">
        <v>19</v>
      </c>
      <c r="I431" s="235"/>
      <c r="J431" s="232"/>
      <c r="K431" s="232"/>
      <c r="L431" s="236"/>
      <c r="M431" s="237"/>
      <c r="N431" s="238"/>
      <c r="O431" s="238"/>
      <c r="P431" s="238"/>
      <c r="Q431" s="238"/>
      <c r="R431" s="238"/>
      <c r="S431" s="238"/>
      <c r="T431" s="239"/>
      <c r="AT431" s="240" t="s">
        <v>153</v>
      </c>
      <c r="AU431" s="240" t="s">
        <v>81</v>
      </c>
      <c r="AV431" s="12" t="s">
        <v>79</v>
      </c>
      <c r="AW431" s="12" t="s">
        <v>33</v>
      </c>
      <c r="AX431" s="12" t="s">
        <v>72</v>
      </c>
      <c r="AY431" s="240" t="s">
        <v>142</v>
      </c>
    </row>
    <row r="432" s="13" customFormat="1">
      <c r="B432" s="241"/>
      <c r="C432" s="242"/>
      <c r="D432" s="228" t="s">
        <v>153</v>
      </c>
      <c r="E432" s="243" t="s">
        <v>19</v>
      </c>
      <c r="F432" s="244" t="s">
        <v>79</v>
      </c>
      <c r="G432" s="242"/>
      <c r="H432" s="245">
        <v>1</v>
      </c>
      <c r="I432" s="246"/>
      <c r="J432" s="242"/>
      <c r="K432" s="242"/>
      <c r="L432" s="247"/>
      <c r="M432" s="248"/>
      <c r="N432" s="249"/>
      <c r="O432" s="249"/>
      <c r="P432" s="249"/>
      <c r="Q432" s="249"/>
      <c r="R432" s="249"/>
      <c r="S432" s="249"/>
      <c r="T432" s="250"/>
      <c r="AT432" s="251" t="s">
        <v>153</v>
      </c>
      <c r="AU432" s="251" t="s">
        <v>81</v>
      </c>
      <c r="AV432" s="13" t="s">
        <v>81</v>
      </c>
      <c r="AW432" s="13" t="s">
        <v>33</v>
      </c>
      <c r="AX432" s="13" t="s">
        <v>79</v>
      </c>
      <c r="AY432" s="251" t="s">
        <v>142</v>
      </c>
    </row>
    <row r="433" s="1" customFormat="1" ht="20.4" customHeight="1">
      <c r="B433" s="39"/>
      <c r="C433" s="216" t="s">
        <v>577</v>
      </c>
      <c r="D433" s="216" t="s">
        <v>144</v>
      </c>
      <c r="E433" s="217" t="s">
        <v>578</v>
      </c>
      <c r="F433" s="218" t="s">
        <v>579</v>
      </c>
      <c r="G433" s="219" t="s">
        <v>206</v>
      </c>
      <c r="H433" s="220">
        <v>22.670000000000002</v>
      </c>
      <c r="I433" s="221"/>
      <c r="J433" s="222">
        <f>ROUND(I433*H433,2)</f>
        <v>0</v>
      </c>
      <c r="K433" s="218" t="s">
        <v>148</v>
      </c>
      <c r="L433" s="44"/>
      <c r="M433" s="223" t="s">
        <v>19</v>
      </c>
      <c r="N433" s="224" t="s">
        <v>43</v>
      </c>
      <c r="O433" s="80"/>
      <c r="P433" s="225">
        <f>O433*H433</f>
        <v>0</v>
      </c>
      <c r="Q433" s="225">
        <v>0.00012999999999999999</v>
      </c>
      <c r="R433" s="225">
        <f>Q433*H433</f>
        <v>0.0029470999999999998</v>
      </c>
      <c r="S433" s="225">
        <v>0</v>
      </c>
      <c r="T433" s="226">
        <f>S433*H433</f>
        <v>0</v>
      </c>
      <c r="AR433" s="18" t="s">
        <v>149</v>
      </c>
      <c r="AT433" s="18" t="s">
        <v>144</v>
      </c>
      <c r="AU433" s="18" t="s">
        <v>81</v>
      </c>
      <c r="AY433" s="18" t="s">
        <v>142</v>
      </c>
      <c r="BE433" s="227">
        <f>IF(N433="základní",J433,0)</f>
        <v>0</v>
      </c>
      <c r="BF433" s="227">
        <f>IF(N433="snížená",J433,0)</f>
        <v>0</v>
      </c>
      <c r="BG433" s="227">
        <f>IF(N433="zákl. přenesená",J433,0)</f>
        <v>0</v>
      </c>
      <c r="BH433" s="227">
        <f>IF(N433="sníž. přenesená",J433,0)</f>
        <v>0</v>
      </c>
      <c r="BI433" s="227">
        <f>IF(N433="nulová",J433,0)</f>
        <v>0</v>
      </c>
      <c r="BJ433" s="18" t="s">
        <v>79</v>
      </c>
      <c r="BK433" s="227">
        <f>ROUND(I433*H433,2)</f>
        <v>0</v>
      </c>
      <c r="BL433" s="18" t="s">
        <v>149</v>
      </c>
      <c r="BM433" s="18" t="s">
        <v>580</v>
      </c>
    </row>
    <row r="434" s="12" customFormat="1">
      <c r="B434" s="231"/>
      <c r="C434" s="232"/>
      <c r="D434" s="228" t="s">
        <v>153</v>
      </c>
      <c r="E434" s="233" t="s">
        <v>19</v>
      </c>
      <c r="F434" s="234" t="s">
        <v>154</v>
      </c>
      <c r="G434" s="232"/>
      <c r="H434" s="233" t="s">
        <v>19</v>
      </c>
      <c r="I434" s="235"/>
      <c r="J434" s="232"/>
      <c r="K434" s="232"/>
      <c r="L434" s="236"/>
      <c r="M434" s="237"/>
      <c r="N434" s="238"/>
      <c r="O434" s="238"/>
      <c r="P434" s="238"/>
      <c r="Q434" s="238"/>
      <c r="R434" s="238"/>
      <c r="S434" s="238"/>
      <c r="T434" s="239"/>
      <c r="AT434" s="240" t="s">
        <v>153</v>
      </c>
      <c r="AU434" s="240" t="s">
        <v>81</v>
      </c>
      <c r="AV434" s="12" t="s">
        <v>79</v>
      </c>
      <c r="AW434" s="12" t="s">
        <v>33</v>
      </c>
      <c r="AX434" s="12" t="s">
        <v>72</v>
      </c>
      <c r="AY434" s="240" t="s">
        <v>142</v>
      </c>
    </row>
    <row r="435" s="12" customFormat="1">
      <c r="B435" s="231"/>
      <c r="C435" s="232"/>
      <c r="D435" s="228" t="s">
        <v>153</v>
      </c>
      <c r="E435" s="233" t="s">
        <v>19</v>
      </c>
      <c r="F435" s="234" t="s">
        <v>236</v>
      </c>
      <c r="G435" s="232"/>
      <c r="H435" s="233" t="s">
        <v>19</v>
      </c>
      <c r="I435" s="235"/>
      <c r="J435" s="232"/>
      <c r="K435" s="232"/>
      <c r="L435" s="236"/>
      <c r="M435" s="237"/>
      <c r="N435" s="238"/>
      <c r="O435" s="238"/>
      <c r="P435" s="238"/>
      <c r="Q435" s="238"/>
      <c r="R435" s="238"/>
      <c r="S435" s="238"/>
      <c r="T435" s="239"/>
      <c r="AT435" s="240" t="s">
        <v>153</v>
      </c>
      <c r="AU435" s="240" t="s">
        <v>81</v>
      </c>
      <c r="AV435" s="12" t="s">
        <v>79</v>
      </c>
      <c r="AW435" s="12" t="s">
        <v>33</v>
      </c>
      <c r="AX435" s="12" t="s">
        <v>72</v>
      </c>
      <c r="AY435" s="240" t="s">
        <v>142</v>
      </c>
    </row>
    <row r="436" s="13" customFormat="1">
      <c r="B436" s="241"/>
      <c r="C436" s="242"/>
      <c r="D436" s="228" t="s">
        <v>153</v>
      </c>
      <c r="E436" s="243" t="s">
        <v>19</v>
      </c>
      <c r="F436" s="244" t="s">
        <v>581</v>
      </c>
      <c r="G436" s="242"/>
      <c r="H436" s="245">
        <v>12.41</v>
      </c>
      <c r="I436" s="246"/>
      <c r="J436" s="242"/>
      <c r="K436" s="242"/>
      <c r="L436" s="247"/>
      <c r="M436" s="248"/>
      <c r="N436" s="249"/>
      <c r="O436" s="249"/>
      <c r="P436" s="249"/>
      <c r="Q436" s="249"/>
      <c r="R436" s="249"/>
      <c r="S436" s="249"/>
      <c r="T436" s="250"/>
      <c r="AT436" s="251" t="s">
        <v>153</v>
      </c>
      <c r="AU436" s="251" t="s">
        <v>81</v>
      </c>
      <c r="AV436" s="13" t="s">
        <v>81</v>
      </c>
      <c r="AW436" s="13" t="s">
        <v>33</v>
      </c>
      <c r="AX436" s="13" t="s">
        <v>72</v>
      </c>
      <c r="AY436" s="251" t="s">
        <v>142</v>
      </c>
    </row>
    <row r="437" s="13" customFormat="1">
      <c r="B437" s="241"/>
      <c r="C437" s="242"/>
      <c r="D437" s="228" t="s">
        <v>153</v>
      </c>
      <c r="E437" s="243" t="s">
        <v>19</v>
      </c>
      <c r="F437" s="244" t="s">
        <v>582</v>
      </c>
      <c r="G437" s="242"/>
      <c r="H437" s="245">
        <v>10.26</v>
      </c>
      <c r="I437" s="246"/>
      <c r="J437" s="242"/>
      <c r="K437" s="242"/>
      <c r="L437" s="247"/>
      <c r="M437" s="248"/>
      <c r="N437" s="249"/>
      <c r="O437" s="249"/>
      <c r="P437" s="249"/>
      <c r="Q437" s="249"/>
      <c r="R437" s="249"/>
      <c r="S437" s="249"/>
      <c r="T437" s="250"/>
      <c r="AT437" s="251" t="s">
        <v>153</v>
      </c>
      <c r="AU437" s="251" t="s">
        <v>81</v>
      </c>
      <c r="AV437" s="13" t="s">
        <v>81</v>
      </c>
      <c r="AW437" s="13" t="s">
        <v>33</v>
      </c>
      <c r="AX437" s="13" t="s">
        <v>72</v>
      </c>
      <c r="AY437" s="251" t="s">
        <v>142</v>
      </c>
    </row>
    <row r="438" s="14" customFormat="1">
      <c r="B438" s="252"/>
      <c r="C438" s="253"/>
      <c r="D438" s="228" t="s">
        <v>153</v>
      </c>
      <c r="E438" s="254" t="s">
        <v>19</v>
      </c>
      <c r="F438" s="255" t="s">
        <v>227</v>
      </c>
      <c r="G438" s="253"/>
      <c r="H438" s="256">
        <v>22.670000000000002</v>
      </c>
      <c r="I438" s="257"/>
      <c r="J438" s="253"/>
      <c r="K438" s="253"/>
      <c r="L438" s="258"/>
      <c r="M438" s="259"/>
      <c r="N438" s="260"/>
      <c r="O438" s="260"/>
      <c r="P438" s="260"/>
      <c r="Q438" s="260"/>
      <c r="R438" s="260"/>
      <c r="S438" s="260"/>
      <c r="T438" s="261"/>
      <c r="AT438" s="262" t="s">
        <v>153</v>
      </c>
      <c r="AU438" s="262" t="s">
        <v>81</v>
      </c>
      <c r="AV438" s="14" t="s">
        <v>149</v>
      </c>
      <c r="AW438" s="14" t="s">
        <v>33</v>
      </c>
      <c r="AX438" s="14" t="s">
        <v>79</v>
      </c>
      <c r="AY438" s="262" t="s">
        <v>142</v>
      </c>
    </row>
    <row r="439" s="11" customFormat="1" ht="22.8" customHeight="1">
      <c r="B439" s="200"/>
      <c r="C439" s="201"/>
      <c r="D439" s="202" t="s">
        <v>71</v>
      </c>
      <c r="E439" s="214" t="s">
        <v>193</v>
      </c>
      <c r="F439" s="214" t="s">
        <v>583</v>
      </c>
      <c r="G439" s="201"/>
      <c r="H439" s="201"/>
      <c r="I439" s="204"/>
      <c r="J439" s="215">
        <f>BK439</f>
        <v>0</v>
      </c>
      <c r="K439" s="201"/>
      <c r="L439" s="206"/>
      <c r="M439" s="207"/>
      <c r="N439" s="208"/>
      <c r="O439" s="208"/>
      <c r="P439" s="209">
        <f>SUM(P440:P667)</f>
        <v>0</v>
      </c>
      <c r="Q439" s="208"/>
      <c r="R439" s="209">
        <f>SUM(R440:R667)</f>
        <v>10.728444929999998</v>
      </c>
      <c r="S439" s="208"/>
      <c r="T439" s="210">
        <f>SUM(T440:T667)</f>
        <v>58.064399000000002</v>
      </c>
      <c r="AR439" s="211" t="s">
        <v>79</v>
      </c>
      <c r="AT439" s="212" t="s">
        <v>71</v>
      </c>
      <c r="AU439" s="212" t="s">
        <v>79</v>
      </c>
      <c r="AY439" s="211" t="s">
        <v>142</v>
      </c>
      <c r="BK439" s="213">
        <f>SUM(BK440:BK667)</f>
        <v>0</v>
      </c>
    </row>
    <row r="440" s="1" customFormat="1" ht="20.4" customHeight="1">
      <c r="B440" s="39"/>
      <c r="C440" s="216" t="s">
        <v>584</v>
      </c>
      <c r="D440" s="216" t="s">
        <v>144</v>
      </c>
      <c r="E440" s="217" t="s">
        <v>585</v>
      </c>
      <c r="F440" s="218" t="s">
        <v>586</v>
      </c>
      <c r="G440" s="219" t="s">
        <v>206</v>
      </c>
      <c r="H440" s="220">
        <v>50</v>
      </c>
      <c r="I440" s="221"/>
      <c r="J440" s="222">
        <f>ROUND(I440*H440,2)</f>
        <v>0</v>
      </c>
      <c r="K440" s="218" t="s">
        <v>148</v>
      </c>
      <c r="L440" s="44"/>
      <c r="M440" s="223" t="s">
        <v>19</v>
      </c>
      <c r="N440" s="224" t="s">
        <v>43</v>
      </c>
      <c r="O440" s="80"/>
      <c r="P440" s="225">
        <f>O440*H440</f>
        <v>0</v>
      </c>
      <c r="Q440" s="225">
        <v>0.00020000000000000001</v>
      </c>
      <c r="R440" s="225">
        <f>Q440*H440</f>
        <v>0.01</v>
      </c>
      <c r="S440" s="225">
        <v>0</v>
      </c>
      <c r="T440" s="226">
        <f>S440*H440</f>
        <v>0</v>
      </c>
      <c r="AR440" s="18" t="s">
        <v>149</v>
      </c>
      <c r="AT440" s="18" t="s">
        <v>144</v>
      </c>
      <c r="AU440" s="18" t="s">
        <v>81</v>
      </c>
      <c r="AY440" s="18" t="s">
        <v>142</v>
      </c>
      <c r="BE440" s="227">
        <f>IF(N440="základní",J440,0)</f>
        <v>0</v>
      </c>
      <c r="BF440" s="227">
        <f>IF(N440="snížená",J440,0)</f>
        <v>0</v>
      </c>
      <c r="BG440" s="227">
        <f>IF(N440="zákl. přenesená",J440,0)</f>
        <v>0</v>
      </c>
      <c r="BH440" s="227">
        <f>IF(N440="sníž. přenesená",J440,0)</f>
        <v>0</v>
      </c>
      <c r="BI440" s="227">
        <f>IF(N440="nulová",J440,0)</f>
        <v>0</v>
      </c>
      <c r="BJ440" s="18" t="s">
        <v>79</v>
      </c>
      <c r="BK440" s="227">
        <f>ROUND(I440*H440,2)</f>
        <v>0</v>
      </c>
      <c r="BL440" s="18" t="s">
        <v>149</v>
      </c>
      <c r="BM440" s="18" t="s">
        <v>587</v>
      </c>
    </row>
    <row r="441" s="1" customFormat="1">
      <c r="B441" s="39"/>
      <c r="C441" s="40"/>
      <c r="D441" s="228" t="s">
        <v>151</v>
      </c>
      <c r="E441" s="40"/>
      <c r="F441" s="229" t="s">
        <v>588</v>
      </c>
      <c r="G441" s="40"/>
      <c r="H441" s="40"/>
      <c r="I441" s="143"/>
      <c r="J441" s="40"/>
      <c r="K441" s="40"/>
      <c r="L441" s="44"/>
      <c r="M441" s="230"/>
      <c r="N441" s="80"/>
      <c r="O441" s="80"/>
      <c r="P441" s="80"/>
      <c r="Q441" s="80"/>
      <c r="R441" s="80"/>
      <c r="S441" s="80"/>
      <c r="T441" s="81"/>
      <c r="AT441" s="18" t="s">
        <v>151</v>
      </c>
      <c r="AU441" s="18" t="s">
        <v>81</v>
      </c>
    </row>
    <row r="442" s="12" customFormat="1">
      <c r="B442" s="231"/>
      <c r="C442" s="232"/>
      <c r="D442" s="228" t="s">
        <v>153</v>
      </c>
      <c r="E442" s="233" t="s">
        <v>19</v>
      </c>
      <c r="F442" s="234" t="s">
        <v>154</v>
      </c>
      <c r="G442" s="232"/>
      <c r="H442" s="233" t="s">
        <v>19</v>
      </c>
      <c r="I442" s="235"/>
      <c r="J442" s="232"/>
      <c r="K442" s="232"/>
      <c r="L442" s="236"/>
      <c r="M442" s="237"/>
      <c r="N442" s="238"/>
      <c r="O442" s="238"/>
      <c r="P442" s="238"/>
      <c r="Q442" s="238"/>
      <c r="R442" s="238"/>
      <c r="S442" s="238"/>
      <c r="T442" s="239"/>
      <c r="AT442" s="240" t="s">
        <v>153</v>
      </c>
      <c r="AU442" s="240" t="s">
        <v>81</v>
      </c>
      <c r="AV442" s="12" t="s">
        <v>79</v>
      </c>
      <c r="AW442" s="12" t="s">
        <v>33</v>
      </c>
      <c r="AX442" s="12" t="s">
        <v>72</v>
      </c>
      <c r="AY442" s="240" t="s">
        <v>142</v>
      </c>
    </row>
    <row r="443" s="13" customFormat="1">
      <c r="B443" s="241"/>
      <c r="C443" s="242"/>
      <c r="D443" s="228" t="s">
        <v>153</v>
      </c>
      <c r="E443" s="243" t="s">
        <v>19</v>
      </c>
      <c r="F443" s="244" t="s">
        <v>589</v>
      </c>
      <c r="G443" s="242"/>
      <c r="H443" s="245">
        <v>50</v>
      </c>
      <c r="I443" s="246"/>
      <c r="J443" s="242"/>
      <c r="K443" s="242"/>
      <c r="L443" s="247"/>
      <c r="M443" s="248"/>
      <c r="N443" s="249"/>
      <c r="O443" s="249"/>
      <c r="P443" s="249"/>
      <c r="Q443" s="249"/>
      <c r="R443" s="249"/>
      <c r="S443" s="249"/>
      <c r="T443" s="250"/>
      <c r="AT443" s="251" t="s">
        <v>153</v>
      </c>
      <c r="AU443" s="251" t="s">
        <v>81</v>
      </c>
      <c r="AV443" s="13" t="s">
        <v>81</v>
      </c>
      <c r="AW443" s="13" t="s">
        <v>33</v>
      </c>
      <c r="AX443" s="13" t="s">
        <v>79</v>
      </c>
      <c r="AY443" s="251" t="s">
        <v>142</v>
      </c>
    </row>
    <row r="444" s="1" customFormat="1" ht="20.4" customHeight="1">
      <c r="B444" s="39"/>
      <c r="C444" s="216" t="s">
        <v>590</v>
      </c>
      <c r="D444" s="216" t="s">
        <v>144</v>
      </c>
      <c r="E444" s="217" t="s">
        <v>591</v>
      </c>
      <c r="F444" s="218" t="s">
        <v>592</v>
      </c>
      <c r="G444" s="219" t="s">
        <v>206</v>
      </c>
      <c r="H444" s="220">
        <v>50</v>
      </c>
      <c r="I444" s="221"/>
      <c r="J444" s="222">
        <f>ROUND(I444*H444,2)</f>
        <v>0</v>
      </c>
      <c r="K444" s="218" t="s">
        <v>148</v>
      </c>
      <c r="L444" s="44"/>
      <c r="M444" s="223" t="s">
        <v>19</v>
      </c>
      <c r="N444" s="224" t="s">
        <v>43</v>
      </c>
      <c r="O444" s="80"/>
      <c r="P444" s="225">
        <f>O444*H444</f>
        <v>0</v>
      </c>
      <c r="Q444" s="225">
        <v>0</v>
      </c>
      <c r="R444" s="225">
        <f>Q444*H444</f>
        <v>0</v>
      </c>
      <c r="S444" s="225">
        <v>0</v>
      </c>
      <c r="T444" s="226">
        <f>S444*H444</f>
        <v>0</v>
      </c>
      <c r="AR444" s="18" t="s">
        <v>149</v>
      </c>
      <c r="AT444" s="18" t="s">
        <v>144</v>
      </c>
      <c r="AU444" s="18" t="s">
        <v>81</v>
      </c>
      <c r="AY444" s="18" t="s">
        <v>142</v>
      </c>
      <c r="BE444" s="227">
        <f>IF(N444="základní",J444,0)</f>
        <v>0</v>
      </c>
      <c r="BF444" s="227">
        <f>IF(N444="snížená",J444,0)</f>
        <v>0</v>
      </c>
      <c r="BG444" s="227">
        <f>IF(N444="zákl. přenesená",J444,0)</f>
        <v>0</v>
      </c>
      <c r="BH444" s="227">
        <f>IF(N444="sníž. přenesená",J444,0)</f>
        <v>0</v>
      </c>
      <c r="BI444" s="227">
        <f>IF(N444="nulová",J444,0)</f>
        <v>0</v>
      </c>
      <c r="BJ444" s="18" t="s">
        <v>79</v>
      </c>
      <c r="BK444" s="227">
        <f>ROUND(I444*H444,2)</f>
        <v>0</v>
      </c>
      <c r="BL444" s="18" t="s">
        <v>149</v>
      </c>
      <c r="BM444" s="18" t="s">
        <v>593</v>
      </c>
    </row>
    <row r="445" s="1" customFormat="1">
      <c r="B445" s="39"/>
      <c r="C445" s="40"/>
      <c r="D445" s="228" t="s">
        <v>151</v>
      </c>
      <c r="E445" s="40"/>
      <c r="F445" s="229" t="s">
        <v>594</v>
      </c>
      <c r="G445" s="40"/>
      <c r="H445" s="40"/>
      <c r="I445" s="143"/>
      <c r="J445" s="40"/>
      <c r="K445" s="40"/>
      <c r="L445" s="44"/>
      <c r="M445" s="230"/>
      <c r="N445" s="80"/>
      <c r="O445" s="80"/>
      <c r="P445" s="80"/>
      <c r="Q445" s="80"/>
      <c r="R445" s="80"/>
      <c r="S445" s="80"/>
      <c r="T445" s="81"/>
      <c r="AT445" s="18" t="s">
        <v>151</v>
      </c>
      <c r="AU445" s="18" t="s">
        <v>81</v>
      </c>
    </row>
    <row r="446" s="1" customFormat="1" ht="20.4" customHeight="1">
      <c r="B446" s="39"/>
      <c r="C446" s="216" t="s">
        <v>595</v>
      </c>
      <c r="D446" s="216" t="s">
        <v>144</v>
      </c>
      <c r="E446" s="217" t="s">
        <v>596</v>
      </c>
      <c r="F446" s="218" t="s">
        <v>597</v>
      </c>
      <c r="G446" s="219" t="s">
        <v>206</v>
      </c>
      <c r="H446" s="220">
        <v>15</v>
      </c>
      <c r="I446" s="221"/>
      <c r="J446" s="222">
        <f>ROUND(I446*H446,2)</f>
        <v>0</v>
      </c>
      <c r="K446" s="218" t="s">
        <v>148</v>
      </c>
      <c r="L446" s="44"/>
      <c r="M446" s="223" t="s">
        <v>19</v>
      </c>
      <c r="N446" s="224" t="s">
        <v>43</v>
      </c>
      <c r="O446" s="80"/>
      <c r="P446" s="225">
        <f>O446*H446</f>
        <v>0</v>
      </c>
      <c r="Q446" s="225">
        <v>0.1295</v>
      </c>
      <c r="R446" s="225">
        <f>Q446*H446</f>
        <v>1.9425000000000001</v>
      </c>
      <c r="S446" s="225">
        <v>0</v>
      </c>
      <c r="T446" s="226">
        <f>S446*H446</f>
        <v>0</v>
      </c>
      <c r="AR446" s="18" t="s">
        <v>149</v>
      </c>
      <c r="AT446" s="18" t="s">
        <v>144</v>
      </c>
      <c r="AU446" s="18" t="s">
        <v>81</v>
      </c>
      <c r="AY446" s="18" t="s">
        <v>142</v>
      </c>
      <c r="BE446" s="227">
        <f>IF(N446="základní",J446,0)</f>
        <v>0</v>
      </c>
      <c r="BF446" s="227">
        <f>IF(N446="snížená",J446,0)</f>
        <v>0</v>
      </c>
      <c r="BG446" s="227">
        <f>IF(N446="zákl. přenesená",J446,0)</f>
        <v>0</v>
      </c>
      <c r="BH446" s="227">
        <f>IF(N446="sníž. přenesená",J446,0)</f>
        <v>0</v>
      </c>
      <c r="BI446" s="227">
        <f>IF(N446="nulová",J446,0)</f>
        <v>0</v>
      </c>
      <c r="BJ446" s="18" t="s">
        <v>79</v>
      </c>
      <c r="BK446" s="227">
        <f>ROUND(I446*H446,2)</f>
        <v>0</v>
      </c>
      <c r="BL446" s="18" t="s">
        <v>149</v>
      </c>
      <c r="BM446" s="18" t="s">
        <v>598</v>
      </c>
    </row>
    <row r="447" s="1" customFormat="1">
      <c r="B447" s="39"/>
      <c r="C447" s="40"/>
      <c r="D447" s="228" t="s">
        <v>151</v>
      </c>
      <c r="E447" s="40"/>
      <c r="F447" s="229" t="s">
        <v>599</v>
      </c>
      <c r="G447" s="40"/>
      <c r="H447" s="40"/>
      <c r="I447" s="143"/>
      <c r="J447" s="40"/>
      <c r="K447" s="40"/>
      <c r="L447" s="44"/>
      <c r="M447" s="230"/>
      <c r="N447" s="80"/>
      <c r="O447" s="80"/>
      <c r="P447" s="80"/>
      <c r="Q447" s="80"/>
      <c r="R447" s="80"/>
      <c r="S447" s="80"/>
      <c r="T447" s="81"/>
      <c r="AT447" s="18" t="s">
        <v>151</v>
      </c>
      <c r="AU447" s="18" t="s">
        <v>81</v>
      </c>
    </row>
    <row r="448" s="12" customFormat="1">
      <c r="B448" s="231"/>
      <c r="C448" s="232"/>
      <c r="D448" s="228" t="s">
        <v>153</v>
      </c>
      <c r="E448" s="233" t="s">
        <v>19</v>
      </c>
      <c r="F448" s="234" t="s">
        <v>154</v>
      </c>
      <c r="G448" s="232"/>
      <c r="H448" s="233" t="s">
        <v>19</v>
      </c>
      <c r="I448" s="235"/>
      <c r="J448" s="232"/>
      <c r="K448" s="232"/>
      <c r="L448" s="236"/>
      <c r="M448" s="237"/>
      <c r="N448" s="238"/>
      <c r="O448" s="238"/>
      <c r="P448" s="238"/>
      <c r="Q448" s="238"/>
      <c r="R448" s="238"/>
      <c r="S448" s="238"/>
      <c r="T448" s="239"/>
      <c r="AT448" s="240" t="s">
        <v>153</v>
      </c>
      <c r="AU448" s="240" t="s">
        <v>81</v>
      </c>
      <c r="AV448" s="12" t="s">
        <v>79</v>
      </c>
      <c r="AW448" s="12" t="s">
        <v>33</v>
      </c>
      <c r="AX448" s="12" t="s">
        <v>72</v>
      </c>
      <c r="AY448" s="240" t="s">
        <v>142</v>
      </c>
    </row>
    <row r="449" s="13" customFormat="1">
      <c r="B449" s="241"/>
      <c r="C449" s="242"/>
      <c r="D449" s="228" t="s">
        <v>153</v>
      </c>
      <c r="E449" s="243" t="s">
        <v>19</v>
      </c>
      <c r="F449" s="244" t="s">
        <v>209</v>
      </c>
      <c r="G449" s="242"/>
      <c r="H449" s="245">
        <v>15</v>
      </c>
      <c r="I449" s="246"/>
      <c r="J449" s="242"/>
      <c r="K449" s="242"/>
      <c r="L449" s="247"/>
      <c r="M449" s="248"/>
      <c r="N449" s="249"/>
      <c r="O449" s="249"/>
      <c r="P449" s="249"/>
      <c r="Q449" s="249"/>
      <c r="R449" s="249"/>
      <c r="S449" s="249"/>
      <c r="T449" s="250"/>
      <c r="AT449" s="251" t="s">
        <v>153</v>
      </c>
      <c r="AU449" s="251" t="s">
        <v>81</v>
      </c>
      <c r="AV449" s="13" t="s">
        <v>81</v>
      </c>
      <c r="AW449" s="13" t="s">
        <v>33</v>
      </c>
      <c r="AX449" s="13" t="s">
        <v>79</v>
      </c>
      <c r="AY449" s="251" t="s">
        <v>142</v>
      </c>
    </row>
    <row r="450" s="1" customFormat="1" ht="20.4" customHeight="1">
      <c r="B450" s="39"/>
      <c r="C450" s="263" t="s">
        <v>600</v>
      </c>
      <c r="D450" s="263" t="s">
        <v>305</v>
      </c>
      <c r="E450" s="264" t="s">
        <v>601</v>
      </c>
      <c r="F450" s="265" t="s">
        <v>602</v>
      </c>
      <c r="G450" s="266" t="s">
        <v>206</v>
      </c>
      <c r="H450" s="267">
        <v>15.15</v>
      </c>
      <c r="I450" s="268"/>
      <c r="J450" s="269">
        <f>ROUND(I450*H450,2)</f>
        <v>0</v>
      </c>
      <c r="K450" s="265" t="s">
        <v>148</v>
      </c>
      <c r="L450" s="270"/>
      <c r="M450" s="271" t="s">
        <v>19</v>
      </c>
      <c r="N450" s="272" t="s">
        <v>43</v>
      </c>
      <c r="O450" s="80"/>
      <c r="P450" s="225">
        <f>O450*H450</f>
        <v>0</v>
      </c>
      <c r="Q450" s="225">
        <v>0.058000000000000003</v>
      </c>
      <c r="R450" s="225">
        <f>Q450*H450</f>
        <v>0.87870000000000004</v>
      </c>
      <c r="S450" s="225">
        <v>0</v>
      </c>
      <c r="T450" s="226">
        <f>S450*H450</f>
        <v>0</v>
      </c>
      <c r="AR450" s="18" t="s">
        <v>188</v>
      </c>
      <c r="AT450" s="18" t="s">
        <v>305</v>
      </c>
      <c r="AU450" s="18" t="s">
        <v>81</v>
      </c>
      <c r="AY450" s="18" t="s">
        <v>142</v>
      </c>
      <c r="BE450" s="227">
        <f>IF(N450="základní",J450,0)</f>
        <v>0</v>
      </c>
      <c r="BF450" s="227">
        <f>IF(N450="snížená",J450,0)</f>
        <v>0</v>
      </c>
      <c r="BG450" s="227">
        <f>IF(N450="zákl. přenesená",J450,0)</f>
        <v>0</v>
      </c>
      <c r="BH450" s="227">
        <f>IF(N450="sníž. přenesená",J450,0)</f>
        <v>0</v>
      </c>
      <c r="BI450" s="227">
        <f>IF(N450="nulová",J450,0)</f>
        <v>0</v>
      </c>
      <c r="BJ450" s="18" t="s">
        <v>79</v>
      </c>
      <c r="BK450" s="227">
        <f>ROUND(I450*H450,2)</f>
        <v>0</v>
      </c>
      <c r="BL450" s="18" t="s">
        <v>149</v>
      </c>
      <c r="BM450" s="18" t="s">
        <v>603</v>
      </c>
    </row>
    <row r="451" s="13" customFormat="1">
      <c r="B451" s="241"/>
      <c r="C451" s="242"/>
      <c r="D451" s="228" t="s">
        <v>153</v>
      </c>
      <c r="E451" s="242"/>
      <c r="F451" s="244" t="s">
        <v>604</v>
      </c>
      <c r="G451" s="242"/>
      <c r="H451" s="245">
        <v>15.15</v>
      </c>
      <c r="I451" s="246"/>
      <c r="J451" s="242"/>
      <c r="K451" s="242"/>
      <c r="L451" s="247"/>
      <c r="M451" s="248"/>
      <c r="N451" s="249"/>
      <c r="O451" s="249"/>
      <c r="P451" s="249"/>
      <c r="Q451" s="249"/>
      <c r="R451" s="249"/>
      <c r="S451" s="249"/>
      <c r="T451" s="250"/>
      <c r="AT451" s="251" t="s">
        <v>153</v>
      </c>
      <c r="AU451" s="251" t="s">
        <v>81</v>
      </c>
      <c r="AV451" s="13" t="s">
        <v>81</v>
      </c>
      <c r="AW451" s="13" t="s">
        <v>4</v>
      </c>
      <c r="AX451" s="13" t="s">
        <v>79</v>
      </c>
      <c r="AY451" s="251" t="s">
        <v>142</v>
      </c>
    </row>
    <row r="452" s="1" customFormat="1" ht="20.4" customHeight="1">
      <c r="B452" s="39"/>
      <c r="C452" s="216" t="s">
        <v>605</v>
      </c>
      <c r="D452" s="216" t="s">
        <v>144</v>
      </c>
      <c r="E452" s="217" t="s">
        <v>606</v>
      </c>
      <c r="F452" s="218" t="s">
        <v>607</v>
      </c>
      <c r="G452" s="219" t="s">
        <v>158</v>
      </c>
      <c r="H452" s="220">
        <v>0.90000000000000002</v>
      </c>
      <c r="I452" s="221"/>
      <c r="J452" s="222">
        <f>ROUND(I452*H452,2)</f>
        <v>0</v>
      </c>
      <c r="K452" s="218" t="s">
        <v>148</v>
      </c>
      <c r="L452" s="44"/>
      <c r="M452" s="223" t="s">
        <v>19</v>
      </c>
      <c r="N452" s="224" t="s">
        <v>43</v>
      </c>
      <c r="O452" s="80"/>
      <c r="P452" s="225">
        <f>O452*H452</f>
        <v>0</v>
      </c>
      <c r="Q452" s="225">
        <v>2.2563399999999998</v>
      </c>
      <c r="R452" s="225">
        <f>Q452*H452</f>
        <v>2.0307059999999999</v>
      </c>
      <c r="S452" s="225">
        <v>0</v>
      </c>
      <c r="T452" s="226">
        <f>S452*H452</f>
        <v>0</v>
      </c>
      <c r="AR452" s="18" t="s">
        <v>149</v>
      </c>
      <c r="AT452" s="18" t="s">
        <v>144</v>
      </c>
      <c r="AU452" s="18" t="s">
        <v>81</v>
      </c>
      <c r="AY452" s="18" t="s">
        <v>142</v>
      </c>
      <c r="BE452" s="227">
        <f>IF(N452="základní",J452,0)</f>
        <v>0</v>
      </c>
      <c r="BF452" s="227">
        <f>IF(N452="snížená",J452,0)</f>
        <v>0</v>
      </c>
      <c r="BG452" s="227">
        <f>IF(N452="zákl. přenesená",J452,0)</f>
        <v>0</v>
      </c>
      <c r="BH452" s="227">
        <f>IF(N452="sníž. přenesená",J452,0)</f>
        <v>0</v>
      </c>
      <c r="BI452" s="227">
        <f>IF(N452="nulová",J452,0)</f>
        <v>0</v>
      </c>
      <c r="BJ452" s="18" t="s">
        <v>79</v>
      </c>
      <c r="BK452" s="227">
        <f>ROUND(I452*H452,2)</f>
        <v>0</v>
      </c>
      <c r="BL452" s="18" t="s">
        <v>149</v>
      </c>
      <c r="BM452" s="18" t="s">
        <v>608</v>
      </c>
    </row>
    <row r="453" s="12" customFormat="1">
      <c r="B453" s="231"/>
      <c r="C453" s="232"/>
      <c r="D453" s="228" t="s">
        <v>153</v>
      </c>
      <c r="E453" s="233" t="s">
        <v>19</v>
      </c>
      <c r="F453" s="234" t="s">
        <v>154</v>
      </c>
      <c r="G453" s="232"/>
      <c r="H453" s="233" t="s">
        <v>19</v>
      </c>
      <c r="I453" s="235"/>
      <c r="J453" s="232"/>
      <c r="K453" s="232"/>
      <c r="L453" s="236"/>
      <c r="M453" s="237"/>
      <c r="N453" s="238"/>
      <c r="O453" s="238"/>
      <c r="P453" s="238"/>
      <c r="Q453" s="238"/>
      <c r="R453" s="238"/>
      <c r="S453" s="238"/>
      <c r="T453" s="239"/>
      <c r="AT453" s="240" t="s">
        <v>153</v>
      </c>
      <c r="AU453" s="240" t="s">
        <v>81</v>
      </c>
      <c r="AV453" s="12" t="s">
        <v>79</v>
      </c>
      <c r="AW453" s="12" t="s">
        <v>33</v>
      </c>
      <c r="AX453" s="12" t="s">
        <v>72</v>
      </c>
      <c r="AY453" s="240" t="s">
        <v>142</v>
      </c>
    </row>
    <row r="454" s="13" customFormat="1">
      <c r="B454" s="241"/>
      <c r="C454" s="242"/>
      <c r="D454" s="228" t="s">
        <v>153</v>
      </c>
      <c r="E454" s="243" t="s">
        <v>19</v>
      </c>
      <c r="F454" s="244" t="s">
        <v>609</v>
      </c>
      <c r="G454" s="242"/>
      <c r="H454" s="245">
        <v>0.90000000000000002</v>
      </c>
      <c r="I454" s="246"/>
      <c r="J454" s="242"/>
      <c r="K454" s="242"/>
      <c r="L454" s="247"/>
      <c r="M454" s="248"/>
      <c r="N454" s="249"/>
      <c r="O454" s="249"/>
      <c r="P454" s="249"/>
      <c r="Q454" s="249"/>
      <c r="R454" s="249"/>
      <c r="S454" s="249"/>
      <c r="T454" s="250"/>
      <c r="AT454" s="251" t="s">
        <v>153</v>
      </c>
      <c r="AU454" s="251" t="s">
        <v>81</v>
      </c>
      <c r="AV454" s="13" t="s">
        <v>81</v>
      </c>
      <c r="AW454" s="13" t="s">
        <v>33</v>
      </c>
      <c r="AX454" s="13" t="s">
        <v>79</v>
      </c>
      <c r="AY454" s="251" t="s">
        <v>142</v>
      </c>
    </row>
    <row r="455" s="1" customFormat="1" ht="30.6" customHeight="1">
      <c r="B455" s="39"/>
      <c r="C455" s="216" t="s">
        <v>610</v>
      </c>
      <c r="D455" s="216" t="s">
        <v>144</v>
      </c>
      <c r="E455" s="217" t="s">
        <v>611</v>
      </c>
      <c r="F455" s="218" t="s">
        <v>612</v>
      </c>
      <c r="G455" s="219" t="s">
        <v>206</v>
      </c>
      <c r="H455" s="220">
        <v>50</v>
      </c>
      <c r="I455" s="221"/>
      <c r="J455" s="222">
        <f>ROUND(I455*H455,2)</f>
        <v>0</v>
      </c>
      <c r="K455" s="218" t="s">
        <v>148</v>
      </c>
      <c r="L455" s="44"/>
      <c r="M455" s="223" t="s">
        <v>19</v>
      </c>
      <c r="N455" s="224" t="s">
        <v>43</v>
      </c>
      <c r="O455" s="80"/>
      <c r="P455" s="225">
        <f>O455*H455</f>
        <v>0</v>
      </c>
      <c r="Q455" s="225">
        <v>0.00060999999999999997</v>
      </c>
      <c r="R455" s="225">
        <f>Q455*H455</f>
        <v>0.030499999999999999</v>
      </c>
      <c r="S455" s="225">
        <v>0</v>
      </c>
      <c r="T455" s="226">
        <f>S455*H455</f>
        <v>0</v>
      </c>
      <c r="AR455" s="18" t="s">
        <v>149</v>
      </c>
      <c r="AT455" s="18" t="s">
        <v>144</v>
      </c>
      <c r="AU455" s="18" t="s">
        <v>81</v>
      </c>
      <c r="AY455" s="18" t="s">
        <v>142</v>
      </c>
      <c r="BE455" s="227">
        <f>IF(N455="základní",J455,0)</f>
        <v>0</v>
      </c>
      <c r="BF455" s="227">
        <f>IF(N455="snížená",J455,0)</f>
        <v>0</v>
      </c>
      <c r="BG455" s="227">
        <f>IF(N455="zákl. přenesená",J455,0)</f>
        <v>0</v>
      </c>
      <c r="BH455" s="227">
        <f>IF(N455="sníž. přenesená",J455,0)</f>
        <v>0</v>
      </c>
      <c r="BI455" s="227">
        <f>IF(N455="nulová",J455,0)</f>
        <v>0</v>
      </c>
      <c r="BJ455" s="18" t="s">
        <v>79</v>
      </c>
      <c r="BK455" s="227">
        <f>ROUND(I455*H455,2)</f>
        <v>0</v>
      </c>
      <c r="BL455" s="18" t="s">
        <v>149</v>
      </c>
      <c r="BM455" s="18" t="s">
        <v>613</v>
      </c>
    </row>
    <row r="456" s="1" customFormat="1">
      <c r="B456" s="39"/>
      <c r="C456" s="40"/>
      <c r="D456" s="228" t="s">
        <v>151</v>
      </c>
      <c r="E456" s="40"/>
      <c r="F456" s="229" t="s">
        <v>614</v>
      </c>
      <c r="G456" s="40"/>
      <c r="H456" s="40"/>
      <c r="I456" s="143"/>
      <c r="J456" s="40"/>
      <c r="K456" s="40"/>
      <c r="L456" s="44"/>
      <c r="M456" s="230"/>
      <c r="N456" s="80"/>
      <c r="O456" s="80"/>
      <c r="P456" s="80"/>
      <c r="Q456" s="80"/>
      <c r="R456" s="80"/>
      <c r="S456" s="80"/>
      <c r="T456" s="81"/>
      <c r="AT456" s="18" t="s">
        <v>151</v>
      </c>
      <c r="AU456" s="18" t="s">
        <v>81</v>
      </c>
    </row>
    <row r="457" s="12" customFormat="1">
      <c r="B457" s="231"/>
      <c r="C457" s="232"/>
      <c r="D457" s="228" t="s">
        <v>153</v>
      </c>
      <c r="E457" s="233" t="s">
        <v>19</v>
      </c>
      <c r="F457" s="234" t="s">
        <v>297</v>
      </c>
      <c r="G457" s="232"/>
      <c r="H457" s="233" t="s">
        <v>19</v>
      </c>
      <c r="I457" s="235"/>
      <c r="J457" s="232"/>
      <c r="K457" s="232"/>
      <c r="L457" s="236"/>
      <c r="M457" s="237"/>
      <c r="N457" s="238"/>
      <c r="O457" s="238"/>
      <c r="P457" s="238"/>
      <c r="Q457" s="238"/>
      <c r="R457" s="238"/>
      <c r="S457" s="238"/>
      <c r="T457" s="239"/>
      <c r="AT457" s="240" t="s">
        <v>153</v>
      </c>
      <c r="AU457" s="240" t="s">
        <v>81</v>
      </c>
      <c r="AV457" s="12" t="s">
        <v>79</v>
      </c>
      <c r="AW457" s="12" t="s">
        <v>33</v>
      </c>
      <c r="AX457" s="12" t="s">
        <v>72</v>
      </c>
      <c r="AY457" s="240" t="s">
        <v>142</v>
      </c>
    </row>
    <row r="458" s="13" customFormat="1">
      <c r="B458" s="241"/>
      <c r="C458" s="242"/>
      <c r="D458" s="228" t="s">
        <v>153</v>
      </c>
      <c r="E458" s="243" t="s">
        <v>19</v>
      </c>
      <c r="F458" s="244" t="s">
        <v>615</v>
      </c>
      <c r="G458" s="242"/>
      <c r="H458" s="245">
        <v>50</v>
      </c>
      <c r="I458" s="246"/>
      <c r="J458" s="242"/>
      <c r="K458" s="242"/>
      <c r="L458" s="247"/>
      <c r="M458" s="248"/>
      <c r="N458" s="249"/>
      <c r="O458" s="249"/>
      <c r="P458" s="249"/>
      <c r="Q458" s="249"/>
      <c r="R458" s="249"/>
      <c r="S458" s="249"/>
      <c r="T458" s="250"/>
      <c r="AT458" s="251" t="s">
        <v>153</v>
      </c>
      <c r="AU458" s="251" t="s">
        <v>81</v>
      </c>
      <c r="AV458" s="13" t="s">
        <v>81</v>
      </c>
      <c r="AW458" s="13" t="s">
        <v>33</v>
      </c>
      <c r="AX458" s="13" t="s">
        <v>79</v>
      </c>
      <c r="AY458" s="251" t="s">
        <v>142</v>
      </c>
    </row>
    <row r="459" s="1" customFormat="1" ht="20.4" customHeight="1">
      <c r="B459" s="39"/>
      <c r="C459" s="216" t="s">
        <v>616</v>
      </c>
      <c r="D459" s="216" t="s">
        <v>144</v>
      </c>
      <c r="E459" s="217" t="s">
        <v>617</v>
      </c>
      <c r="F459" s="218" t="s">
        <v>618</v>
      </c>
      <c r="G459" s="219" t="s">
        <v>206</v>
      </c>
      <c r="H459" s="220">
        <v>50</v>
      </c>
      <c r="I459" s="221"/>
      <c r="J459" s="222">
        <f>ROUND(I459*H459,2)</f>
        <v>0</v>
      </c>
      <c r="K459" s="218" t="s">
        <v>148</v>
      </c>
      <c r="L459" s="44"/>
      <c r="M459" s="223" t="s">
        <v>19</v>
      </c>
      <c r="N459" s="224" t="s">
        <v>43</v>
      </c>
      <c r="O459" s="80"/>
      <c r="P459" s="225">
        <f>O459*H459</f>
        <v>0</v>
      </c>
      <c r="Q459" s="225">
        <v>0</v>
      </c>
      <c r="R459" s="225">
        <f>Q459*H459</f>
        <v>0</v>
      </c>
      <c r="S459" s="225">
        <v>0</v>
      </c>
      <c r="T459" s="226">
        <f>S459*H459</f>
        <v>0</v>
      </c>
      <c r="AR459" s="18" t="s">
        <v>149</v>
      </c>
      <c r="AT459" s="18" t="s">
        <v>144</v>
      </c>
      <c r="AU459" s="18" t="s">
        <v>81</v>
      </c>
      <c r="AY459" s="18" t="s">
        <v>142</v>
      </c>
      <c r="BE459" s="227">
        <f>IF(N459="základní",J459,0)</f>
        <v>0</v>
      </c>
      <c r="BF459" s="227">
        <f>IF(N459="snížená",J459,0)</f>
        <v>0</v>
      </c>
      <c r="BG459" s="227">
        <f>IF(N459="zákl. přenesená",J459,0)</f>
        <v>0</v>
      </c>
      <c r="BH459" s="227">
        <f>IF(N459="sníž. přenesená",J459,0)</f>
        <v>0</v>
      </c>
      <c r="BI459" s="227">
        <f>IF(N459="nulová",J459,0)</f>
        <v>0</v>
      </c>
      <c r="BJ459" s="18" t="s">
        <v>79</v>
      </c>
      <c r="BK459" s="227">
        <f>ROUND(I459*H459,2)</f>
        <v>0</v>
      </c>
      <c r="BL459" s="18" t="s">
        <v>149</v>
      </c>
      <c r="BM459" s="18" t="s">
        <v>619</v>
      </c>
    </row>
    <row r="460" s="1" customFormat="1">
      <c r="B460" s="39"/>
      <c r="C460" s="40"/>
      <c r="D460" s="228" t="s">
        <v>151</v>
      </c>
      <c r="E460" s="40"/>
      <c r="F460" s="229" t="s">
        <v>620</v>
      </c>
      <c r="G460" s="40"/>
      <c r="H460" s="40"/>
      <c r="I460" s="143"/>
      <c r="J460" s="40"/>
      <c r="K460" s="40"/>
      <c r="L460" s="44"/>
      <c r="M460" s="230"/>
      <c r="N460" s="80"/>
      <c r="O460" s="80"/>
      <c r="P460" s="80"/>
      <c r="Q460" s="80"/>
      <c r="R460" s="80"/>
      <c r="S460" s="80"/>
      <c r="T460" s="81"/>
      <c r="AT460" s="18" t="s">
        <v>151</v>
      </c>
      <c r="AU460" s="18" t="s">
        <v>81</v>
      </c>
    </row>
    <row r="461" s="12" customFormat="1">
      <c r="B461" s="231"/>
      <c r="C461" s="232"/>
      <c r="D461" s="228" t="s">
        <v>153</v>
      </c>
      <c r="E461" s="233" t="s">
        <v>19</v>
      </c>
      <c r="F461" s="234" t="s">
        <v>167</v>
      </c>
      <c r="G461" s="232"/>
      <c r="H461" s="233" t="s">
        <v>19</v>
      </c>
      <c r="I461" s="235"/>
      <c r="J461" s="232"/>
      <c r="K461" s="232"/>
      <c r="L461" s="236"/>
      <c r="M461" s="237"/>
      <c r="N461" s="238"/>
      <c r="O461" s="238"/>
      <c r="P461" s="238"/>
      <c r="Q461" s="238"/>
      <c r="R461" s="238"/>
      <c r="S461" s="238"/>
      <c r="T461" s="239"/>
      <c r="AT461" s="240" t="s">
        <v>153</v>
      </c>
      <c r="AU461" s="240" t="s">
        <v>81</v>
      </c>
      <c r="AV461" s="12" t="s">
        <v>79</v>
      </c>
      <c r="AW461" s="12" t="s">
        <v>33</v>
      </c>
      <c r="AX461" s="12" t="s">
        <v>72</v>
      </c>
      <c r="AY461" s="240" t="s">
        <v>142</v>
      </c>
    </row>
    <row r="462" s="13" customFormat="1">
      <c r="B462" s="241"/>
      <c r="C462" s="242"/>
      <c r="D462" s="228" t="s">
        <v>153</v>
      </c>
      <c r="E462" s="243" t="s">
        <v>19</v>
      </c>
      <c r="F462" s="244" t="s">
        <v>615</v>
      </c>
      <c r="G462" s="242"/>
      <c r="H462" s="245">
        <v>50</v>
      </c>
      <c r="I462" s="246"/>
      <c r="J462" s="242"/>
      <c r="K462" s="242"/>
      <c r="L462" s="247"/>
      <c r="M462" s="248"/>
      <c r="N462" s="249"/>
      <c r="O462" s="249"/>
      <c r="P462" s="249"/>
      <c r="Q462" s="249"/>
      <c r="R462" s="249"/>
      <c r="S462" s="249"/>
      <c r="T462" s="250"/>
      <c r="AT462" s="251" t="s">
        <v>153</v>
      </c>
      <c r="AU462" s="251" t="s">
        <v>81</v>
      </c>
      <c r="AV462" s="13" t="s">
        <v>81</v>
      </c>
      <c r="AW462" s="13" t="s">
        <v>33</v>
      </c>
      <c r="AX462" s="13" t="s">
        <v>79</v>
      </c>
      <c r="AY462" s="251" t="s">
        <v>142</v>
      </c>
    </row>
    <row r="463" s="1" customFormat="1" ht="20.4" customHeight="1">
      <c r="B463" s="39"/>
      <c r="C463" s="216" t="s">
        <v>621</v>
      </c>
      <c r="D463" s="216" t="s">
        <v>144</v>
      </c>
      <c r="E463" s="217" t="s">
        <v>622</v>
      </c>
      <c r="F463" s="218" t="s">
        <v>623</v>
      </c>
      <c r="G463" s="219" t="s">
        <v>206</v>
      </c>
      <c r="H463" s="220">
        <v>62</v>
      </c>
      <c r="I463" s="221"/>
      <c r="J463" s="222">
        <f>ROUND(I463*H463,2)</f>
        <v>0</v>
      </c>
      <c r="K463" s="218" t="s">
        <v>148</v>
      </c>
      <c r="L463" s="44"/>
      <c r="M463" s="223" t="s">
        <v>19</v>
      </c>
      <c r="N463" s="224" t="s">
        <v>43</v>
      </c>
      <c r="O463" s="80"/>
      <c r="P463" s="225">
        <f>O463*H463</f>
        <v>0</v>
      </c>
      <c r="Q463" s="225">
        <v>0.00097999999999999997</v>
      </c>
      <c r="R463" s="225">
        <f>Q463*H463</f>
        <v>0.060759999999999995</v>
      </c>
      <c r="S463" s="225">
        <v>0</v>
      </c>
      <c r="T463" s="226">
        <f>S463*H463</f>
        <v>0</v>
      </c>
      <c r="AR463" s="18" t="s">
        <v>149</v>
      </c>
      <c r="AT463" s="18" t="s">
        <v>144</v>
      </c>
      <c r="AU463" s="18" t="s">
        <v>81</v>
      </c>
      <c r="AY463" s="18" t="s">
        <v>142</v>
      </c>
      <c r="BE463" s="227">
        <f>IF(N463="základní",J463,0)</f>
        <v>0</v>
      </c>
      <c r="BF463" s="227">
        <f>IF(N463="snížená",J463,0)</f>
        <v>0</v>
      </c>
      <c r="BG463" s="227">
        <f>IF(N463="zákl. přenesená",J463,0)</f>
        <v>0</v>
      </c>
      <c r="BH463" s="227">
        <f>IF(N463="sníž. přenesená",J463,0)</f>
        <v>0</v>
      </c>
      <c r="BI463" s="227">
        <f>IF(N463="nulová",J463,0)</f>
        <v>0</v>
      </c>
      <c r="BJ463" s="18" t="s">
        <v>79</v>
      </c>
      <c r="BK463" s="227">
        <f>ROUND(I463*H463,2)</f>
        <v>0</v>
      </c>
      <c r="BL463" s="18" t="s">
        <v>149</v>
      </c>
      <c r="BM463" s="18" t="s">
        <v>624</v>
      </c>
    </row>
    <row r="464" s="1" customFormat="1">
      <c r="B464" s="39"/>
      <c r="C464" s="40"/>
      <c r="D464" s="228" t="s">
        <v>151</v>
      </c>
      <c r="E464" s="40"/>
      <c r="F464" s="229" t="s">
        <v>625</v>
      </c>
      <c r="G464" s="40"/>
      <c r="H464" s="40"/>
      <c r="I464" s="143"/>
      <c r="J464" s="40"/>
      <c r="K464" s="40"/>
      <c r="L464" s="44"/>
      <c r="M464" s="230"/>
      <c r="N464" s="80"/>
      <c r="O464" s="80"/>
      <c r="P464" s="80"/>
      <c r="Q464" s="80"/>
      <c r="R464" s="80"/>
      <c r="S464" s="80"/>
      <c r="T464" s="81"/>
      <c r="AT464" s="18" t="s">
        <v>151</v>
      </c>
      <c r="AU464" s="18" t="s">
        <v>81</v>
      </c>
    </row>
    <row r="465" s="12" customFormat="1">
      <c r="B465" s="231"/>
      <c r="C465" s="232"/>
      <c r="D465" s="228" t="s">
        <v>153</v>
      </c>
      <c r="E465" s="233" t="s">
        <v>19</v>
      </c>
      <c r="F465" s="234" t="s">
        <v>353</v>
      </c>
      <c r="G465" s="232"/>
      <c r="H465" s="233" t="s">
        <v>19</v>
      </c>
      <c r="I465" s="235"/>
      <c r="J465" s="232"/>
      <c r="K465" s="232"/>
      <c r="L465" s="236"/>
      <c r="M465" s="237"/>
      <c r="N465" s="238"/>
      <c r="O465" s="238"/>
      <c r="P465" s="238"/>
      <c r="Q465" s="238"/>
      <c r="R465" s="238"/>
      <c r="S465" s="238"/>
      <c r="T465" s="239"/>
      <c r="AT465" s="240" t="s">
        <v>153</v>
      </c>
      <c r="AU465" s="240" t="s">
        <v>81</v>
      </c>
      <c r="AV465" s="12" t="s">
        <v>79</v>
      </c>
      <c r="AW465" s="12" t="s">
        <v>33</v>
      </c>
      <c r="AX465" s="12" t="s">
        <v>72</v>
      </c>
      <c r="AY465" s="240" t="s">
        <v>142</v>
      </c>
    </row>
    <row r="466" s="13" customFormat="1">
      <c r="B466" s="241"/>
      <c r="C466" s="242"/>
      <c r="D466" s="228" t="s">
        <v>153</v>
      </c>
      <c r="E466" s="243" t="s">
        <v>19</v>
      </c>
      <c r="F466" s="244" t="s">
        <v>626</v>
      </c>
      <c r="G466" s="242"/>
      <c r="H466" s="245">
        <v>62</v>
      </c>
      <c r="I466" s="246"/>
      <c r="J466" s="242"/>
      <c r="K466" s="242"/>
      <c r="L466" s="247"/>
      <c r="M466" s="248"/>
      <c r="N466" s="249"/>
      <c r="O466" s="249"/>
      <c r="P466" s="249"/>
      <c r="Q466" s="249"/>
      <c r="R466" s="249"/>
      <c r="S466" s="249"/>
      <c r="T466" s="250"/>
      <c r="AT466" s="251" t="s">
        <v>153</v>
      </c>
      <c r="AU466" s="251" t="s">
        <v>81</v>
      </c>
      <c r="AV466" s="13" t="s">
        <v>81</v>
      </c>
      <c r="AW466" s="13" t="s">
        <v>33</v>
      </c>
      <c r="AX466" s="13" t="s">
        <v>72</v>
      </c>
      <c r="AY466" s="251" t="s">
        <v>142</v>
      </c>
    </row>
    <row r="467" s="14" customFormat="1">
      <c r="B467" s="252"/>
      <c r="C467" s="253"/>
      <c r="D467" s="228" t="s">
        <v>153</v>
      </c>
      <c r="E467" s="254" t="s">
        <v>19</v>
      </c>
      <c r="F467" s="255" t="s">
        <v>227</v>
      </c>
      <c r="G467" s="253"/>
      <c r="H467" s="256">
        <v>62</v>
      </c>
      <c r="I467" s="257"/>
      <c r="J467" s="253"/>
      <c r="K467" s="253"/>
      <c r="L467" s="258"/>
      <c r="M467" s="259"/>
      <c r="N467" s="260"/>
      <c r="O467" s="260"/>
      <c r="P467" s="260"/>
      <c r="Q467" s="260"/>
      <c r="R467" s="260"/>
      <c r="S467" s="260"/>
      <c r="T467" s="261"/>
      <c r="AT467" s="262" t="s">
        <v>153</v>
      </c>
      <c r="AU467" s="262" t="s">
        <v>81</v>
      </c>
      <c r="AV467" s="14" t="s">
        <v>149</v>
      </c>
      <c r="AW467" s="14" t="s">
        <v>33</v>
      </c>
      <c r="AX467" s="14" t="s">
        <v>79</v>
      </c>
      <c r="AY467" s="262" t="s">
        <v>142</v>
      </c>
    </row>
    <row r="468" s="1" customFormat="1" ht="14.4" customHeight="1">
      <c r="B468" s="39"/>
      <c r="C468" s="216" t="s">
        <v>627</v>
      </c>
      <c r="D468" s="216" t="s">
        <v>144</v>
      </c>
      <c r="E468" s="217" t="s">
        <v>628</v>
      </c>
      <c r="F468" s="218" t="s">
        <v>629</v>
      </c>
      <c r="G468" s="219" t="s">
        <v>206</v>
      </c>
      <c r="H468" s="220">
        <v>62</v>
      </c>
      <c r="I468" s="221"/>
      <c r="J468" s="222">
        <f>ROUND(I468*H468,2)</f>
        <v>0</v>
      </c>
      <c r="K468" s="218" t="s">
        <v>19</v>
      </c>
      <c r="L468" s="44"/>
      <c r="M468" s="223" t="s">
        <v>19</v>
      </c>
      <c r="N468" s="224" t="s">
        <v>43</v>
      </c>
      <c r="O468" s="80"/>
      <c r="P468" s="225">
        <f>O468*H468</f>
        <v>0</v>
      </c>
      <c r="Q468" s="225">
        <v>0</v>
      </c>
      <c r="R468" s="225">
        <f>Q468*H468</f>
        <v>0</v>
      </c>
      <c r="S468" s="225">
        <v>0</v>
      </c>
      <c r="T468" s="226">
        <f>S468*H468</f>
        <v>0</v>
      </c>
      <c r="AR468" s="18" t="s">
        <v>149</v>
      </c>
      <c r="AT468" s="18" t="s">
        <v>144</v>
      </c>
      <c r="AU468" s="18" t="s">
        <v>81</v>
      </c>
      <c r="AY468" s="18" t="s">
        <v>142</v>
      </c>
      <c r="BE468" s="227">
        <f>IF(N468="základní",J468,0)</f>
        <v>0</v>
      </c>
      <c r="BF468" s="227">
        <f>IF(N468="snížená",J468,0)</f>
        <v>0</v>
      </c>
      <c r="BG468" s="227">
        <f>IF(N468="zákl. přenesená",J468,0)</f>
        <v>0</v>
      </c>
      <c r="BH468" s="227">
        <f>IF(N468="sníž. přenesená",J468,0)</f>
        <v>0</v>
      </c>
      <c r="BI468" s="227">
        <f>IF(N468="nulová",J468,0)</f>
        <v>0</v>
      </c>
      <c r="BJ468" s="18" t="s">
        <v>79</v>
      </c>
      <c r="BK468" s="227">
        <f>ROUND(I468*H468,2)</f>
        <v>0</v>
      </c>
      <c r="BL468" s="18" t="s">
        <v>149</v>
      </c>
      <c r="BM468" s="18" t="s">
        <v>630</v>
      </c>
    </row>
    <row r="469" s="12" customFormat="1">
      <c r="B469" s="231"/>
      <c r="C469" s="232"/>
      <c r="D469" s="228" t="s">
        <v>153</v>
      </c>
      <c r="E469" s="233" t="s">
        <v>19</v>
      </c>
      <c r="F469" s="234" t="s">
        <v>353</v>
      </c>
      <c r="G469" s="232"/>
      <c r="H469" s="233" t="s">
        <v>19</v>
      </c>
      <c r="I469" s="235"/>
      <c r="J469" s="232"/>
      <c r="K469" s="232"/>
      <c r="L469" s="236"/>
      <c r="M469" s="237"/>
      <c r="N469" s="238"/>
      <c r="O469" s="238"/>
      <c r="P469" s="238"/>
      <c r="Q469" s="238"/>
      <c r="R469" s="238"/>
      <c r="S469" s="238"/>
      <c r="T469" s="239"/>
      <c r="AT469" s="240" t="s">
        <v>153</v>
      </c>
      <c r="AU469" s="240" t="s">
        <v>81</v>
      </c>
      <c r="AV469" s="12" t="s">
        <v>79</v>
      </c>
      <c r="AW469" s="12" t="s">
        <v>33</v>
      </c>
      <c r="AX469" s="12" t="s">
        <v>72</v>
      </c>
      <c r="AY469" s="240" t="s">
        <v>142</v>
      </c>
    </row>
    <row r="470" s="13" customFormat="1">
      <c r="B470" s="241"/>
      <c r="C470" s="242"/>
      <c r="D470" s="228" t="s">
        <v>153</v>
      </c>
      <c r="E470" s="243" t="s">
        <v>19</v>
      </c>
      <c r="F470" s="244" t="s">
        <v>626</v>
      </c>
      <c r="G470" s="242"/>
      <c r="H470" s="245">
        <v>62</v>
      </c>
      <c r="I470" s="246"/>
      <c r="J470" s="242"/>
      <c r="K470" s="242"/>
      <c r="L470" s="247"/>
      <c r="M470" s="248"/>
      <c r="N470" s="249"/>
      <c r="O470" s="249"/>
      <c r="P470" s="249"/>
      <c r="Q470" s="249"/>
      <c r="R470" s="249"/>
      <c r="S470" s="249"/>
      <c r="T470" s="250"/>
      <c r="AT470" s="251" t="s">
        <v>153</v>
      </c>
      <c r="AU470" s="251" t="s">
        <v>81</v>
      </c>
      <c r="AV470" s="13" t="s">
        <v>81</v>
      </c>
      <c r="AW470" s="13" t="s">
        <v>33</v>
      </c>
      <c r="AX470" s="13" t="s">
        <v>72</v>
      </c>
      <c r="AY470" s="251" t="s">
        <v>142</v>
      </c>
    </row>
    <row r="471" s="14" customFormat="1">
      <c r="B471" s="252"/>
      <c r="C471" s="253"/>
      <c r="D471" s="228" t="s">
        <v>153</v>
      </c>
      <c r="E471" s="254" t="s">
        <v>19</v>
      </c>
      <c r="F471" s="255" t="s">
        <v>227</v>
      </c>
      <c r="G471" s="253"/>
      <c r="H471" s="256">
        <v>62</v>
      </c>
      <c r="I471" s="257"/>
      <c r="J471" s="253"/>
      <c r="K471" s="253"/>
      <c r="L471" s="258"/>
      <c r="M471" s="259"/>
      <c r="N471" s="260"/>
      <c r="O471" s="260"/>
      <c r="P471" s="260"/>
      <c r="Q471" s="260"/>
      <c r="R471" s="260"/>
      <c r="S471" s="260"/>
      <c r="T471" s="261"/>
      <c r="AT471" s="262" t="s">
        <v>153</v>
      </c>
      <c r="AU471" s="262" t="s">
        <v>81</v>
      </c>
      <c r="AV471" s="14" t="s">
        <v>149</v>
      </c>
      <c r="AW471" s="14" t="s">
        <v>33</v>
      </c>
      <c r="AX471" s="14" t="s">
        <v>79</v>
      </c>
      <c r="AY471" s="262" t="s">
        <v>142</v>
      </c>
    </row>
    <row r="472" s="1" customFormat="1" ht="14.4" customHeight="1">
      <c r="B472" s="39"/>
      <c r="C472" s="216" t="s">
        <v>631</v>
      </c>
      <c r="D472" s="216" t="s">
        <v>144</v>
      </c>
      <c r="E472" s="217" t="s">
        <v>632</v>
      </c>
      <c r="F472" s="218" t="s">
        <v>633</v>
      </c>
      <c r="G472" s="219" t="s">
        <v>206</v>
      </c>
      <c r="H472" s="220">
        <v>62</v>
      </c>
      <c r="I472" s="221"/>
      <c r="J472" s="222">
        <f>ROUND(I472*H472,2)</f>
        <v>0</v>
      </c>
      <c r="K472" s="218" t="s">
        <v>19</v>
      </c>
      <c r="L472" s="44"/>
      <c r="M472" s="223" t="s">
        <v>19</v>
      </c>
      <c r="N472" s="224" t="s">
        <v>43</v>
      </c>
      <c r="O472" s="80"/>
      <c r="P472" s="225">
        <f>O472*H472</f>
        <v>0</v>
      </c>
      <c r="Q472" s="225">
        <v>0</v>
      </c>
      <c r="R472" s="225">
        <f>Q472*H472</f>
        <v>0</v>
      </c>
      <c r="S472" s="225">
        <v>0</v>
      </c>
      <c r="T472" s="226">
        <f>S472*H472</f>
        <v>0</v>
      </c>
      <c r="AR472" s="18" t="s">
        <v>149</v>
      </c>
      <c r="AT472" s="18" t="s">
        <v>144</v>
      </c>
      <c r="AU472" s="18" t="s">
        <v>81</v>
      </c>
      <c r="AY472" s="18" t="s">
        <v>142</v>
      </c>
      <c r="BE472" s="227">
        <f>IF(N472="základní",J472,0)</f>
        <v>0</v>
      </c>
      <c r="BF472" s="227">
        <f>IF(N472="snížená",J472,0)</f>
        <v>0</v>
      </c>
      <c r="BG472" s="227">
        <f>IF(N472="zákl. přenesená",J472,0)</f>
        <v>0</v>
      </c>
      <c r="BH472" s="227">
        <f>IF(N472="sníž. přenesená",J472,0)</f>
        <v>0</v>
      </c>
      <c r="BI472" s="227">
        <f>IF(N472="nulová",J472,0)</f>
        <v>0</v>
      </c>
      <c r="BJ472" s="18" t="s">
        <v>79</v>
      </c>
      <c r="BK472" s="227">
        <f>ROUND(I472*H472,2)</f>
        <v>0</v>
      </c>
      <c r="BL472" s="18" t="s">
        <v>149</v>
      </c>
      <c r="BM472" s="18" t="s">
        <v>634</v>
      </c>
    </row>
    <row r="473" s="12" customFormat="1">
      <c r="B473" s="231"/>
      <c r="C473" s="232"/>
      <c r="D473" s="228" t="s">
        <v>153</v>
      </c>
      <c r="E473" s="233" t="s">
        <v>19</v>
      </c>
      <c r="F473" s="234" t="s">
        <v>353</v>
      </c>
      <c r="G473" s="232"/>
      <c r="H473" s="233" t="s">
        <v>19</v>
      </c>
      <c r="I473" s="235"/>
      <c r="J473" s="232"/>
      <c r="K473" s="232"/>
      <c r="L473" s="236"/>
      <c r="M473" s="237"/>
      <c r="N473" s="238"/>
      <c r="O473" s="238"/>
      <c r="P473" s="238"/>
      <c r="Q473" s="238"/>
      <c r="R473" s="238"/>
      <c r="S473" s="238"/>
      <c r="T473" s="239"/>
      <c r="AT473" s="240" t="s">
        <v>153</v>
      </c>
      <c r="AU473" s="240" t="s">
        <v>81</v>
      </c>
      <c r="AV473" s="12" t="s">
        <v>79</v>
      </c>
      <c r="AW473" s="12" t="s">
        <v>33</v>
      </c>
      <c r="AX473" s="12" t="s">
        <v>72</v>
      </c>
      <c r="AY473" s="240" t="s">
        <v>142</v>
      </c>
    </row>
    <row r="474" s="13" customFormat="1">
      <c r="B474" s="241"/>
      <c r="C474" s="242"/>
      <c r="D474" s="228" t="s">
        <v>153</v>
      </c>
      <c r="E474" s="243" t="s">
        <v>19</v>
      </c>
      <c r="F474" s="244" t="s">
        <v>626</v>
      </c>
      <c r="G474" s="242"/>
      <c r="H474" s="245">
        <v>62</v>
      </c>
      <c r="I474" s="246"/>
      <c r="J474" s="242"/>
      <c r="K474" s="242"/>
      <c r="L474" s="247"/>
      <c r="M474" s="248"/>
      <c r="N474" s="249"/>
      <c r="O474" s="249"/>
      <c r="P474" s="249"/>
      <c r="Q474" s="249"/>
      <c r="R474" s="249"/>
      <c r="S474" s="249"/>
      <c r="T474" s="250"/>
      <c r="AT474" s="251" t="s">
        <v>153</v>
      </c>
      <c r="AU474" s="251" t="s">
        <v>81</v>
      </c>
      <c r="AV474" s="13" t="s">
        <v>81</v>
      </c>
      <c r="AW474" s="13" t="s">
        <v>33</v>
      </c>
      <c r="AX474" s="13" t="s">
        <v>72</v>
      </c>
      <c r="AY474" s="251" t="s">
        <v>142</v>
      </c>
    </row>
    <row r="475" s="14" customFormat="1">
      <c r="B475" s="252"/>
      <c r="C475" s="253"/>
      <c r="D475" s="228" t="s">
        <v>153</v>
      </c>
      <c r="E475" s="254" t="s">
        <v>19</v>
      </c>
      <c r="F475" s="255" t="s">
        <v>227</v>
      </c>
      <c r="G475" s="253"/>
      <c r="H475" s="256">
        <v>62</v>
      </c>
      <c r="I475" s="257"/>
      <c r="J475" s="253"/>
      <c r="K475" s="253"/>
      <c r="L475" s="258"/>
      <c r="M475" s="259"/>
      <c r="N475" s="260"/>
      <c r="O475" s="260"/>
      <c r="P475" s="260"/>
      <c r="Q475" s="260"/>
      <c r="R475" s="260"/>
      <c r="S475" s="260"/>
      <c r="T475" s="261"/>
      <c r="AT475" s="262" t="s">
        <v>153</v>
      </c>
      <c r="AU475" s="262" t="s">
        <v>81</v>
      </c>
      <c r="AV475" s="14" t="s">
        <v>149</v>
      </c>
      <c r="AW475" s="14" t="s">
        <v>33</v>
      </c>
      <c r="AX475" s="14" t="s">
        <v>79</v>
      </c>
      <c r="AY475" s="262" t="s">
        <v>142</v>
      </c>
    </row>
    <row r="476" s="1" customFormat="1" ht="20.4" customHeight="1">
      <c r="B476" s="39"/>
      <c r="C476" s="216" t="s">
        <v>635</v>
      </c>
      <c r="D476" s="216" t="s">
        <v>144</v>
      </c>
      <c r="E476" s="217" t="s">
        <v>636</v>
      </c>
      <c r="F476" s="218" t="s">
        <v>637</v>
      </c>
      <c r="G476" s="219" t="s">
        <v>158</v>
      </c>
      <c r="H476" s="220">
        <v>0.35999999999999999</v>
      </c>
      <c r="I476" s="221"/>
      <c r="J476" s="222">
        <f>ROUND(I476*H476,2)</f>
        <v>0</v>
      </c>
      <c r="K476" s="218" t="s">
        <v>148</v>
      </c>
      <c r="L476" s="44"/>
      <c r="M476" s="223" t="s">
        <v>19</v>
      </c>
      <c r="N476" s="224" t="s">
        <v>43</v>
      </c>
      <c r="O476" s="80"/>
      <c r="P476" s="225">
        <f>O476*H476</f>
        <v>0</v>
      </c>
      <c r="Q476" s="225">
        <v>0</v>
      </c>
      <c r="R476" s="225">
        <f>Q476*H476</f>
        <v>0</v>
      </c>
      <c r="S476" s="225">
        <v>2.3999999999999999</v>
      </c>
      <c r="T476" s="226">
        <f>S476*H476</f>
        <v>0.86399999999999999</v>
      </c>
      <c r="AR476" s="18" t="s">
        <v>149</v>
      </c>
      <c r="AT476" s="18" t="s">
        <v>144</v>
      </c>
      <c r="AU476" s="18" t="s">
        <v>81</v>
      </c>
      <c r="AY476" s="18" t="s">
        <v>142</v>
      </c>
      <c r="BE476" s="227">
        <f>IF(N476="základní",J476,0)</f>
        <v>0</v>
      </c>
      <c r="BF476" s="227">
        <f>IF(N476="snížená",J476,0)</f>
        <v>0</v>
      </c>
      <c r="BG476" s="227">
        <f>IF(N476="zákl. přenesená",J476,0)</f>
        <v>0</v>
      </c>
      <c r="BH476" s="227">
        <f>IF(N476="sníž. přenesená",J476,0)</f>
        <v>0</v>
      </c>
      <c r="BI476" s="227">
        <f>IF(N476="nulová",J476,0)</f>
        <v>0</v>
      </c>
      <c r="BJ476" s="18" t="s">
        <v>79</v>
      </c>
      <c r="BK476" s="227">
        <f>ROUND(I476*H476,2)</f>
        <v>0</v>
      </c>
      <c r="BL476" s="18" t="s">
        <v>149</v>
      </c>
      <c r="BM476" s="18" t="s">
        <v>638</v>
      </c>
    </row>
    <row r="477" s="12" customFormat="1">
      <c r="B477" s="231"/>
      <c r="C477" s="232"/>
      <c r="D477" s="228" t="s">
        <v>153</v>
      </c>
      <c r="E477" s="233" t="s">
        <v>19</v>
      </c>
      <c r="F477" s="234" t="s">
        <v>167</v>
      </c>
      <c r="G477" s="232"/>
      <c r="H477" s="233" t="s">
        <v>19</v>
      </c>
      <c r="I477" s="235"/>
      <c r="J477" s="232"/>
      <c r="K477" s="232"/>
      <c r="L477" s="236"/>
      <c r="M477" s="237"/>
      <c r="N477" s="238"/>
      <c r="O477" s="238"/>
      <c r="P477" s="238"/>
      <c r="Q477" s="238"/>
      <c r="R477" s="238"/>
      <c r="S477" s="238"/>
      <c r="T477" s="239"/>
      <c r="AT477" s="240" t="s">
        <v>153</v>
      </c>
      <c r="AU477" s="240" t="s">
        <v>81</v>
      </c>
      <c r="AV477" s="12" t="s">
        <v>79</v>
      </c>
      <c r="AW477" s="12" t="s">
        <v>33</v>
      </c>
      <c r="AX477" s="12" t="s">
        <v>72</v>
      </c>
      <c r="AY477" s="240" t="s">
        <v>142</v>
      </c>
    </row>
    <row r="478" s="12" customFormat="1">
      <c r="B478" s="231"/>
      <c r="C478" s="232"/>
      <c r="D478" s="228" t="s">
        <v>153</v>
      </c>
      <c r="E478" s="233" t="s">
        <v>19</v>
      </c>
      <c r="F478" s="234" t="s">
        <v>639</v>
      </c>
      <c r="G478" s="232"/>
      <c r="H478" s="233" t="s">
        <v>19</v>
      </c>
      <c r="I478" s="235"/>
      <c r="J478" s="232"/>
      <c r="K478" s="232"/>
      <c r="L478" s="236"/>
      <c r="M478" s="237"/>
      <c r="N478" s="238"/>
      <c r="O478" s="238"/>
      <c r="P478" s="238"/>
      <c r="Q478" s="238"/>
      <c r="R478" s="238"/>
      <c r="S478" s="238"/>
      <c r="T478" s="239"/>
      <c r="AT478" s="240" t="s">
        <v>153</v>
      </c>
      <c r="AU478" s="240" t="s">
        <v>81</v>
      </c>
      <c r="AV478" s="12" t="s">
        <v>79</v>
      </c>
      <c r="AW478" s="12" t="s">
        <v>33</v>
      </c>
      <c r="AX478" s="12" t="s">
        <v>72</v>
      </c>
      <c r="AY478" s="240" t="s">
        <v>142</v>
      </c>
    </row>
    <row r="479" s="13" customFormat="1">
      <c r="B479" s="241"/>
      <c r="C479" s="242"/>
      <c r="D479" s="228" t="s">
        <v>153</v>
      </c>
      <c r="E479" s="243" t="s">
        <v>19</v>
      </c>
      <c r="F479" s="244" t="s">
        <v>640</v>
      </c>
      <c r="G479" s="242"/>
      <c r="H479" s="245">
        <v>0.35999999999999999</v>
      </c>
      <c r="I479" s="246"/>
      <c r="J479" s="242"/>
      <c r="K479" s="242"/>
      <c r="L479" s="247"/>
      <c r="M479" s="248"/>
      <c r="N479" s="249"/>
      <c r="O479" s="249"/>
      <c r="P479" s="249"/>
      <c r="Q479" s="249"/>
      <c r="R479" s="249"/>
      <c r="S479" s="249"/>
      <c r="T479" s="250"/>
      <c r="AT479" s="251" t="s">
        <v>153</v>
      </c>
      <c r="AU479" s="251" t="s">
        <v>81</v>
      </c>
      <c r="AV479" s="13" t="s">
        <v>81</v>
      </c>
      <c r="AW479" s="13" t="s">
        <v>33</v>
      </c>
      <c r="AX479" s="13" t="s">
        <v>79</v>
      </c>
      <c r="AY479" s="251" t="s">
        <v>142</v>
      </c>
    </row>
    <row r="480" s="1" customFormat="1" ht="20.4" customHeight="1">
      <c r="B480" s="39"/>
      <c r="C480" s="216" t="s">
        <v>641</v>
      </c>
      <c r="D480" s="216" t="s">
        <v>144</v>
      </c>
      <c r="E480" s="217" t="s">
        <v>642</v>
      </c>
      <c r="F480" s="218" t="s">
        <v>643</v>
      </c>
      <c r="G480" s="219" t="s">
        <v>158</v>
      </c>
      <c r="H480" s="220">
        <v>18.004000000000001</v>
      </c>
      <c r="I480" s="221"/>
      <c r="J480" s="222">
        <f>ROUND(I480*H480,2)</f>
        <v>0</v>
      </c>
      <c r="K480" s="218" t="s">
        <v>148</v>
      </c>
      <c r="L480" s="44"/>
      <c r="M480" s="223" t="s">
        <v>19</v>
      </c>
      <c r="N480" s="224" t="s">
        <v>43</v>
      </c>
      <c r="O480" s="80"/>
      <c r="P480" s="225">
        <f>O480*H480</f>
        <v>0</v>
      </c>
      <c r="Q480" s="225">
        <v>0</v>
      </c>
      <c r="R480" s="225">
        <f>Q480*H480</f>
        <v>0</v>
      </c>
      <c r="S480" s="225">
        <v>2.3999999999999999</v>
      </c>
      <c r="T480" s="226">
        <f>S480*H480</f>
        <v>43.209600000000002</v>
      </c>
      <c r="AR480" s="18" t="s">
        <v>149</v>
      </c>
      <c r="AT480" s="18" t="s">
        <v>144</v>
      </c>
      <c r="AU480" s="18" t="s">
        <v>81</v>
      </c>
      <c r="AY480" s="18" t="s">
        <v>142</v>
      </c>
      <c r="BE480" s="227">
        <f>IF(N480="základní",J480,0)</f>
        <v>0</v>
      </c>
      <c r="BF480" s="227">
        <f>IF(N480="snížená",J480,0)</f>
        <v>0</v>
      </c>
      <c r="BG480" s="227">
        <f>IF(N480="zákl. přenesená",J480,0)</f>
        <v>0</v>
      </c>
      <c r="BH480" s="227">
        <f>IF(N480="sníž. přenesená",J480,0)</f>
        <v>0</v>
      </c>
      <c r="BI480" s="227">
        <f>IF(N480="nulová",J480,0)</f>
        <v>0</v>
      </c>
      <c r="BJ480" s="18" t="s">
        <v>79</v>
      </c>
      <c r="BK480" s="227">
        <f>ROUND(I480*H480,2)</f>
        <v>0</v>
      </c>
      <c r="BL480" s="18" t="s">
        <v>149</v>
      </c>
      <c r="BM480" s="18" t="s">
        <v>644</v>
      </c>
    </row>
    <row r="481" s="1" customFormat="1">
      <c r="B481" s="39"/>
      <c r="C481" s="40"/>
      <c r="D481" s="228" t="s">
        <v>151</v>
      </c>
      <c r="E481" s="40"/>
      <c r="F481" s="229" t="s">
        <v>645</v>
      </c>
      <c r="G481" s="40"/>
      <c r="H481" s="40"/>
      <c r="I481" s="143"/>
      <c r="J481" s="40"/>
      <c r="K481" s="40"/>
      <c r="L481" s="44"/>
      <c r="M481" s="230"/>
      <c r="N481" s="80"/>
      <c r="O481" s="80"/>
      <c r="P481" s="80"/>
      <c r="Q481" s="80"/>
      <c r="R481" s="80"/>
      <c r="S481" s="80"/>
      <c r="T481" s="81"/>
      <c r="AT481" s="18" t="s">
        <v>151</v>
      </c>
      <c r="AU481" s="18" t="s">
        <v>81</v>
      </c>
    </row>
    <row r="482" s="12" customFormat="1">
      <c r="B482" s="231"/>
      <c r="C482" s="232"/>
      <c r="D482" s="228" t="s">
        <v>153</v>
      </c>
      <c r="E482" s="233" t="s">
        <v>19</v>
      </c>
      <c r="F482" s="234" t="s">
        <v>221</v>
      </c>
      <c r="G482" s="232"/>
      <c r="H482" s="233" t="s">
        <v>19</v>
      </c>
      <c r="I482" s="235"/>
      <c r="J482" s="232"/>
      <c r="K482" s="232"/>
      <c r="L482" s="236"/>
      <c r="M482" s="237"/>
      <c r="N482" s="238"/>
      <c r="O482" s="238"/>
      <c r="P482" s="238"/>
      <c r="Q482" s="238"/>
      <c r="R482" s="238"/>
      <c r="S482" s="238"/>
      <c r="T482" s="239"/>
      <c r="AT482" s="240" t="s">
        <v>153</v>
      </c>
      <c r="AU482" s="240" t="s">
        <v>81</v>
      </c>
      <c r="AV482" s="12" t="s">
        <v>79</v>
      </c>
      <c r="AW482" s="12" t="s">
        <v>33</v>
      </c>
      <c r="AX482" s="12" t="s">
        <v>72</v>
      </c>
      <c r="AY482" s="240" t="s">
        <v>142</v>
      </c>
    </row>
    <row r="483" s="13" customFormat="1">
      <c r="B483" s="241"/>
      <c r="C483" s="242"/>
      <c r="D483" s="228" t="s">
        <v>153</v>
      </c>
      <c r="E483" s="243" t="s">
        <v>19</v>
      </c>
      <c r="F483" s="244" t="s">
        <v>646</v>
      </c>
      <c r="G483" s="242"/>
      <c r="H483" s="245">
        <v>3.6800000000000002</v>
      </c>
      <c r="I483" s="246"/>
      <c r="J483" s="242"/>
      <c r="K483" s="242"/>
      <c r="L483" s="247"/>
      <c r="M483" s="248"/>
      <c r="N483" s="249"/>
      <c r="O483" s="249"/>
      <c r="P483" s="249"/>
      <c r="Q483" s="249"/>
      <c r="R483" s="249"/>
      <c r="S483" s="249"/>
      <c r="T483" s="250"/>
      <c r="AT483" s="251" t="s">
        <v>153</v>
      </c>
      <c r="AU483" s="251" t="s">
        <v>81</v>
      </c>
      <c r="AV483" s="13" t="s">
        <v>81</v>
      </c>
      <c r="AW483" s="13" t="s">
        <v>33</v>
      </c>
      <c r="AX483" s="13" t="s">
        <v>72</v>
      </c>
      <c r="AY483" s="251" t="s">
        <v>142</v>
      </c>
    </row>
    <row r="484" s="13" customFormat="1">
      <c r="B484" s="241"/>
      <c r="C484" s="242"/>
      <c r="D484" s="228" t="s">
        <v>153</v>
      </c>
      <c r="E484" s="243" t="s">
        <v>19</v>
      </c>
      <c r="F484" s="244" t="s">
        <v>647</v>
      </c>
      <c r="G484" s="242"/>
      <c r="H484" s="245">
        <v>2.3559999999999999</v>
      </c>
      <c r="I484" s="246"/>
      <c r="J484" s="242"/>
      <c r="K484" s="242"/>
      <c r="L484" s="247"/>
      <c r="M484" s="248"/>
      <c r="N484" s="249"/>
      <c r="O484" s="249"/>
      <c r="P484" s="249"/>
      <c r="Q484" s="249"/>
      <c r="R484" s="249"/>
      <c r="S484" s="249"/>
      <c r="T484" s="250"/>
      <c r="AT484" s="251" t="s">
        <v>153</v>
      </c>
      <c r="AU484" s="251" t="s">
        <v>81</v>
      </c>
      <c r="AV484" s="13" t="s">
        <v>81</v>
      </c>
      <c r="AW484" s="13" t="s">
        <v>33</v>
      </c>
      <c r="AX484" s="13" t="s">
        <v>72</v>
      </c>
      <c r="AY484" s="251" t="s">
        <v>142</v>
      </c>
    </row>
    <row r="485" s="12" customFormat="1">
      <c r="B485" s="231"/>
      <c r="C485" s="232"/>
      <c r="D485" s="228" t="s">
        <v>153</v>
      </c>
      <c r="E485" s="233" t="s">
        <v>19</v>
      </c>
      <c r="F485" s="234" t="s">
        <v>167</v>
      </c>
      <c r="G485" s="232"/>
      <c r="H485" s="233" t="s">
        <v>19</v>
      </c>
      <c r="I485" s="235"/>
      <c r="J485" s="232"/>
      <c r="K485" s="232"/>
      <c r="L485" s="236"/>
      <c r="M485" s="237"/>
      <c r="N485" s="238"/>
      <c r="O485" s="238"/>
      <c r="P485" s="238"/>
      <c r="Q485" s="238"/>
      <c r="R485" s="238"/>
      <c r="S485" s="238"/>
      <c r="T485" s="239"/>
      <c r="AT485" s="240" t="s">
        <v>153</v>
      </c>
      <c r="AU485" s="240" t="s">
        <v>81</v>
      </c>
      <c r="AV485" s="12" t="s">
        <v>79</v>
      </c>
      <c r="AW485" s="12" t="s">
        <v>33</v>
      </c>
      <c r="AX485" s="12" t="s">
        <v>72</v>
      </c>
      <c r="AY485" s="240" t="s">
        <v>142</v>
      </c>
    </row>
    <row r="486" s="12" customFormat="1">
      <c r="B486" s="231"/>
      <c r="C486" s="232"/>
      <c r="D486" s="228" t="s">
        <v>153</v>
      </c>
      <c r="E486" s="233" t="s">
        <v>19</v>
      </c>
      <c r="F486" s="234" t="s">
        <v>648</v>
      </c>
      <c r="G486" s="232"/>
      <c r="H486" s="233" t="s">
        <v>19</v>
      </c>
      <c r="I486" s="235"/>
      <c r="J486" s="232"/>
      <c r="K486" s="232"/>
      <c r="L486" s="236"/>
      <c r="M486" s="237"/>
      <c r="N486" s="238"/>
      <c r="O486" s="238"/>
      <c r="P486" s="238"/>
      <c r="Q486" s="238"/>
      <c r="R486" s="238"/>
      <c r="S486" s="238"/>
      <c r="T486" s="239"/>
      <c r="AT486" s="240" t="s">
        <v>153</v>
      </c>
      <c r="AU486" s="240" t="s">
        <v>81</v>
      </c>
      <c r="AV486" s="12" t="s">
        <v>79</v>
      </c>
      <c r="AW486" s="12" t="s">
        <v>33</v>
      </c>
      <c r="AX486" s="12" t="s">
        <v>72</v>
      </c>
      <c r="AY486" s="240" t="s">
        <v>142</v>
      </c>
    </row>
    <row r="487" s="12" customFormat="1">
      <c r="B487" s="231"/>
      <c r="C487" s="232"/>
      <c r="D487" s="228" t="s">
        <v>153</v>
      </c>
      <c r="E487" s="233" t="s">
        <v>19</v>
      </c>
      <c r="F487" s="234" t="s">
        <v>649</v>
      </c>
      <c r="G487" s="232"/>
      <c r="H487" s="233" t="s">
        <v>19</v>
      </c>
      <c r="I487" s="235"/>
      <c r="J487" s="232"/>
      <c r="K487" s="232"/>
      <c r="L487" s="236"/>
      <c r="M487" s="237"/>
      <c r="N487" s="238"/>
      <c r="O487" s="238"/>
      <c r="P487" s="238"/>
      <c r="Q487" s="238"/>
      <c r="R487" s="238"/>
      <c r="S487" s="238"/>
      <c r="T487" s="239"/>
      <c r="AT487" s="240" t="s">
        <v>153</v>
      </c>
      <c r="AU487" s="240" t="s">
        <v>81</v>
      </c>
      <c r="AV487" s="12" t="s">
        <v>79</v>
      </c>
      <c r="AW487" s="12" t="s">
        <v>33</v>
      </c>
      <c r="AX487" s="12" t="s">
        <v>72</v>
      </c>
      <c r="AY487" s="240" t="s">
        <v>142</v>
      </c>
    </row>
    <row r="488" s="13" customFormat="1">
      <c r="B488" s="241"/>
      <c r="C488" s="242"/>
      <c r="D488" s="228" t="s">
        <v>153</v>
      </c>
      <c r="E488" s="243" t="s">
        <v>19</v>
      </c>
      <c r="F488" s="244" t="s">
        <v>650</v>
      </c>
      <c r="G488" s="242"/>
      <c r="H488" s="245">
        <v>8.8100000000000005</v>
      </c>
      <c r="I488" s="246"/>
      <c r="J488" s="242"/>
      <c r="K488" s="242"/>
      <c r="L488" s="247"/>
      <c r="M488" s="248"/>
      <c r="N488" s="249"/>
      <c r="O488" s="249"/>
      <c r="P488" s="249"/>
      <c r="Q488" s="249"/>
      <c r="R488" s="249"/>
      <c r="S488" s="249"/>
      <c r="T488" s="250"/>
      <c r="AT488" s="251" t="s">
        <v>153</v>
      </c>
      <c r="AU488" s="251" t="s">
        <v>81</v>
      </c>
      <c r="AV488" s="13" t="s">
        <v>81</v>
      </c>
      <c r="AW488" s="13" t="s">
        <v>33</v>
      </c>
      <c r="AX488" s="13" t="s">
        <v>72</v>
      </c>
      <c r="AY488" s="251" t="s">
        <v>142</v>
      </c>
    </row>
    <row r="489" s="12" customFormat="1">
      <c r="B489" s="231"/>
      <c r="C489" s="232"/>
      <c r="D489" s="228" t="s">
        <v>153</v>
      </c>
      <c r="E489" s="233" t="s">
        <v>19</v>
      </c>
      <c r="F489" s="234" t="s">
        <v>651</v>
      </c>
      <c r="G489" s="232"/>
      <c r="H489" s="233" t="s">
        <v>19</v>
      </c>
      <c r="I489" s="235"/>
      <c r="J489" s="232"/>
      <c r="K489" s="232"/>
      <c r="L489" s="236"/>
      <c r="M489" s="237"/>
      <c r="N489" s="238"/>
      <c r="O489" s="238"/>
      <c r="P489" s="238"/>
      <c r="Q489" s="238"/>
      <c r="R489" s="238"/>
      <c r="S489" s="238"/>
      <c r="T489" s="239"/>
      <c r="AT489" s="240" t="s">
        <v>153</v>
      </c>
      <c r="AU489" s="240" t="s">
        <v>81</v>
      </c>
      <c r="AV489" s="12" t="s">
        <v>79</v>
      </c>
      <c r="AW489" s="12" t="s">
        <v>33</v>
      </c>
      <c r="AX489" s="12" t="s">
        <v>72</v>
      </c>
      <c r="AY489" s="240" t="s">
        <v>142</v>
      </c>
    </row>
    <row r="490" s="13" customFormat="1">
      <c r="B490" s="241"/>
      <c r="C490" s="242"/>
      <c r="D490" s="228" t="s">
        <v>153</v>
      </c>
      <c r="E490" s="243" t="s">
        <v>19</v>
      </c>
      <c r="F490" s="244" t="s">
        <v>652</v>
      </c>
      <c r="G490" s="242"/>
      <c r="H490" s="245">
        <v>3.1579999999999999</v>
      </c>
      <c r="I490" s="246"/>
      <c r="J490" s="242"/>
      <c r="K490" s="242"/>
      <c r="L490" s="247"/>
      <c r="M490" s="248"/>
      <c r="N490" s="249"/>
      <c r="O490" s="249"/>
      <c r="P490" s="249"/>
      <c r="Q490" s="249"/>
      <c r="R490" s="249"/>
      <c r="S490" s="249"/>
      <c r="T490" s="250"/>
      <c r="AT490" s="251" t="s">
        <v>153</v>
      </c>
      <c r="AU490" s="251" t="s">
        <v>81</v>
      </c>
      <c r="AV490" s="13" t="s">
        <v>81</v>
      </c>
      <c r="AW490" s="13" t="s">
        <v>33</v>
      </c>
      <c r="AX490" s="13" t="s">
        <v>72</v>
      </c>
      <c r="AY490" s="251" t="s">
        <v>142</v>
      </c>
    </row>
    <row r="491" s="14" customFormat="1">
      <c r="B491" s="252"/>
      <c r="C491" s="253"/>
      <c r="D491" s="228" t="s">
        <v>153</v>
      </c>
      <c r="E491" s="254" t="s">
        <v>19</v>
      </c>
      <c r="F491" s="255" t="s">
        <v>227</v>
      </c>
      <c r="G491" s="253"/>
      <c r="H491" s="256">
        <v>18.004000000000001</v>
      </c>
      <c r="I491" s="257"/>
      <c r="J491" s="253"/>
      <c r="K491" s="253"/>
      <c r="L491" s="258"/>
      <c r="M491" s="259"/>
      <c r="N491" s="260"/>
      <c r="O491" s="260"/>
      <c r="P491" s="260"/>
      <c r="Q491" s="260"/>
      <c r="R491" s="260"/>
      <c r="S491" s="260"/>
      <c r="T491" s="261"/>
      <c r="AT491" s="262" t="s">
        <v>153</v>
      </c>
      <c r="AU491" s="262" t="s">
        <v>81</v>
      </c>
      <c r="AV491" s="14" t="s">
        <v>149</v>
      </c>
      <c r="AW491" s="14" t="s">
        <v>33</v>
      </c>
      <c r="AX491" s="14" t="s">
        <v>79</v>
      </c>
      <c r="AY491" s="262" t="s">
        <v>142</v>
      </c>
    </row>
    <row r="492" s="1" customFormat="1" ht="14.4" customHeight="1">
      <c r="B492" s="39"/>
      <c r="C492" s="216" t="s">
        <v>653</v>
      </c>
      <c r="D492" s="216" t="s">
        <v>144</v>
      </c>
      <c r="E492" s="217" t="s">
        <v>654</v>
      </c>
      <c r="F492" s="218" t="s">
        <v>655</v>
      </c>
      <c r="G492" s="219" t="s">
        <v>324</v>
      </c>
      <c r="H492" s="220">
        <v>1</v>
      </c>
      <c r="I492" s="221"/>
      <c r="J492" s="222">
        <f>ROUND(I492*H492,2)</f>
        <v>0</v>
      </c>
      <c r="K492" s="218" t="s">
        <v>19</v>
      </c>
      <c r="L492" s="44"/>
      <c r="M492" s="223" t="s">
        <v>19</v>
      </c>
      <c r="N492" s="224" t="s">
        <v>43</v>
      </c>
      <c r="O492" s="80"/>
      <c r="P492" s="225">
        <f>O492*H492</f>
        <v>0</v>
      </c>
      <c r="Q492" s="225">
        <v>0</v>
      </c>
      <c r="R492" s="225">
        <f>Q492*H492</f>
        <v>0</v>
      </c>
      <c r="S492" s="225">
        <v>0</v>
      </c>
      <c r="T492" s="226">
        <f>S492*H492</f>
        <v>0</v>
      </c>
      <c r="AR492" s="18" t="s">
        <v>149</v>
      </c>
      <c r="AT492" s="18" t="s">
        <v>144</v>
      </c>
      <c r="AU492" s="18" t="s">
        <v>81</v>
      </c>
      <c r="AY492" s="18" t="s">
        <v>142</v>
      </c>
      <c r="BE492" s="227">
        <f>IF(N492="základní",J492,0)</f>
        <v>0</v>
      </c>
      <c r="BF492" s="227">
        <f>IF(N492="snížená",J492,0)</f>
        <v>0</v>
      </c>
      <c r="BG492" s="227">
        <f>IF(N492="zákl. přenesená",J492,0)</f>
        <v>0</v>
      </c>
      <c r="BH492" s="227">
        <f>IF(N492="sníž. přenesená",J492,0)</f>
        <v>0</v>
      </c>
      <c r="BI492" s="227">
        <f>IF(N492="nulová",J492,0)</f>
        <v>0</v>
      </c>
      <c r="BJ492" s="18" t="s">
        <v>79</v>
      </c>
      <c r="BK492" s="227">
        <f>ROUND(I492*H492,2)</f>
        <v>0</v>
      </c>
      <c r="BL492" s="18" t="s">
        <v>149</v>
      </c>
      <c r="BM492" s="18" t="s">
        <v>656</v>
      </c>
    </row>
    <row r="493" s="1" customFormat="1" ht="14.4" customHeight="1">
      <c r="B493" s="39"/>
      <c r="C493" s="216" t="s">
        <v>657</v>
      </c>
      <c r="D493" s="216" t="s">
        <v>144</v>
      </c>
      <c r="E493" s="217" t="s">
        <v>658</v>
      </c>
      <c r="F493" s="218" t="s">
        <v>659</v>
      </c>
      <c r="G493" s="219" t="s">
        <v>324</v>
      </c>
      <c r="H493" s="220">
        <v>1</v>
      </c>
      <c r="I493" s="221"/>
      <c r="J493" s="222">
        <f>ROUND(I493*H493,2)</f>
        <v>0</v>
      </c>
      <c r="K493" s="218" t="s">
        <v>19</v>
      </c>
      <c r="L493" s="44"/>
      <c r="M493" s="223" t="s">
        <v>19</v>
      </c>
      <c r="N493" s="224" t="s">
        <v>43</v>
      </c>
      <c r="O493" s="80"/>
      <c r="P493" s="225">
        <f>O493*H493</f>
        <v>0</v>
      </c>
      <c r="Q493" s="225">
        <v>0</v>
      </c>
      <c r="R493" s="225">
        <f>Q493*H493</f>
        <v>0</v>
      </c>
      <c r="S493" s="225">
        <v>0</v>
      </c>
      <c r="T493" s="226">
        <f>S493*H493</f>
        <v>0</v>
      </c>
      <c r="AR493" s="18" t="s">
        <v>149</v>
      </c>
      <c r="AT493" s="18" t="s">
        <v>144</v>
      </c>
      <c r="AU493" s="18" t="s">
        <v>81</v>
      </c>
      <c r="AY493" s="18" t="s">
        <v>142</v>
      </c>
      <c r="BE493" s="227">
        <f>IF(N493="základní",J493,0)</f>
        <v>0</v>
      </c>
      <c r="BF493" s="227">
        <f>IF(N493="snížená",J493,0)</f>
        <v>0</v>
      </c>
      <c r="BG493" s="227">
        <f>IF(N493="zákl. přenesená",J493,0)</f>
        <v>0</v>
      </c>
      <c r="BH493" s="227">
        <f>IF(N493="sníž. přenesená",J493,0)</f>
        <v>0</v>
      </c>
      <c r="BI493" s="227">
        <f>IF(N493="nulová",J493,0)</f>
        <v>0</v>
      </c>
      <c r="BJ493" s="18" t="s">
        <v>79</v>
      </c>
      <c r="BK493" s="227">
        <f>ROUND(I493*H493,2)</f>
        <v>0</v>
      </c>
      <c r="BL493" s="18" t="s">
        <v>149</v>
      </c>
      <c r="BM493" s="18" t="s">
        <v>660</v>
      </c>
    </row>
    <row r="494" s="12" customFormat="1">
      <c r="B494" s="231"/>
      <c r="C494" s="232"/>
      <c r="D494" s="228" t="s">
        <v>153</v>
      </c>
      <c r="E494" s="233" t="s">
        <v>19</v>
      </c>
      <c r="F494" s="234" t="s">
        <v>167</v>
      </c>
      <c r="G494" s="232"/>
      <c r="H494" s="233" t="s">
        <v>19</v>
      </c>
      <c r="I494" s="235"/>
      <c r="J494" s="232"/>
      <c r="K494" s="232"/>
      <c r="L494" s="236"/>
      <c r="M494" s="237"/>
      <c r="N494" s="238"/>
      <c r="O494" s="238"/>
      <c r="P494" s="238"/>
      <c r="Q494" s="238"/>
      <c r="R494" s="238"/>
      <c r="S494" s="238"/>
      <c r="T494" s="239"/>
      <c r="AT494" s="240" t="s">
        <v>153</v>
      </c>
      <c r="AU494" s="240" t="s">
        <v>81</v>
      </c>
      <c r="AV494" s="12" t="s">
        <v>79</v>
      </c>
      <c r="AW494" s="12" t="s">
        <v>33</v>
      </c>
      <c r="AX494" s="12" t="s">
        <v>72</v>
      </c>
      <c r="AY494" s="240" t="s">
        <v>142</v>
      </c>
    </row>
    <row r="495" s="12" customFormat="1">
      <c r="B495" s="231"/>
      <c r="C495" s="232"/>
      <c r="D495" s="228" t="s">
        <v>153</v>
      </c>
      <c r="E495" s="233" t="s">
        <v>19</v>
      </c>
      <c r="F495" s="234" t="s">
        <v>661</v>
      </c>
      <c r="G495" s="232"/>
      <c r="H495" s="233" t="s">
        <v>19</v>
      </c>
      <c r="I495" s="235"/>
      <c r="J495" s="232"/>
      <c r="K495" s="232"/>
      <c r="L495" s="236"/>
      <c r="M495" s="237"/>
      <c r="N495" s="238"/>
      <c r="O495" s="238"/>
      <c r="P495" s="238"/>
      <c r="Q495" s="238"/>
      <c r="R495" s="238"/>
      <c r="S495" s="238"/>
      <c r="T495" s="239"/>
      <c r="AT495" s="240" t="s">
        <v>153</v>
      </c>
      <c r="AU495" s="240" t="s">
        <v>81</v>
      </c>
      <c r="AV495" s="12" t="s">
        <v>79</v>
      </c>
      <c r="AW495" s="12" t="s">
        <v>33</v>
      </c>
      <c r="AX495" s="12" t="s">
        <v>72</v>
      </c>
      <c r="AY495" s="240" t="s">
        <v>142</v>
      </c>
    </row>
    <row r="496" s="13" customFormat="1">
      <c r="B496" s="241"/>
      <c r="C496" s="242"/>
      <c r="D496" s="228" t="s">
        <v>153</v>
      </c>
      <c r="E496" s="243" t="s">
        <v>19</v>
      </c>
      <c r="F496" s="244" t="s">
        <v>79</v>
      </c>
      <c r="G496" s="242"/>
      <c r="H496" s="245">
        <v>1</v>
      </c>
      <c r="I496" s="246"/>
      <c r="J496" s="242"/>
      <c r="K496" s="242"/>
      <c r="L496" s="247"/>
      <c r="M496" s="248"/>
      <c r="N496" s="249"/>
      <c r="O496" s="249"/>
      <c r="P496" s="249"/>
      <c r="Q496" s="249"/>
      <c r="R496" s="249"/>
      <c r="S496" s="249"/>
      <c r="T496" s="250"/>
      <c r="AT496" s="251" t="s">
        <v>153</v>
      </c>
      <c r="AU496" s="251" t="s">
        <v>81</v>
      </c>
      <c r="AV496" s="13" t="s">
        <v>81</v>
      </c>
      <c r="AW496" s="13" t="s">
        <v>33</v>
      </c>
      <c r="AX496" s="13" t="s">
        <v>79</v>
      </c>
      <c r="AY496" s="251" t="s">
        <v>142</v>
      </c>
    </row>
    <row r="497" s="1" customFormat="1" ht="20.4" customHeight="1">
      <c r="B497" s="39"/>
      <c r="C497" s="216" t="s">
        <v>662</v>
      </c>
      <c r="D497" s="216" t="s">
        <v>144</v>
      </c>
      <c r="E497" s="217" t="s">
        <v>663</v>
      </c>
      <c r="F497" s="218" t="s">
        <v>664</v>
      </c>
      <c r="G497" s="219" t="s">
        <v>324</v>
      </c>
      <c r="H497" s="220">
        <v>1</v>
      </c>
      <c r="I497" s="221"/>
      <c r="J497" s="222">
        <f>ROUND(I497*H497,2)</f>
        <v>0</v>
      </c>
      <c r="K497" s="218" t="s">
        <v>19</v>
      </c>
      <c r="L497" s="44"/>
      <c r="M497" s="223" t="s">
        <v>19</v>
      </c>
      <c r="N497" s="224" t="s">
        <v>43</v>
      </c>
      <c r="O497" s="80"/>
      <c r="P497" s="225">
        <f>O497*H497</f>
        <v>0</v>
      </c>
      <c r="Q497" s="225">
        <v>0</v>
      </c>
      <c r="R497" s="225">
        <f>Q497*H497</f>
        <v>0</v>
      </c>
      <c r="S497" s="225">
        <v>0</v>
      </c>
      <c r="T497" s="226">
        <f>S497*H497</f>
        <v>0</v>
      </c>
      <c r="AR497" s="18" t="s">
        <v>149</v>
      </c>
      <c r="AT497" s="18" t="s">
        <v>144</v>
      </c>
      <c r="AU497" s="18" t="s">
        <v>81</v>
      </c>
      <c r="AY497" s="18" t="s">
        <v>142</v>
      </c>
      <c r="BE497" s="227">
        <f>IF(N497="základní",J497,0)</f>
        <v>0</v>
      </c>
      <c r="BF497" s="227">
        <f>IF(N497="snížená",J497,0)</f>
        <v>0</v>
      </c>
      <c r="BG497" s="227">
        <f>IF(N497="zákl. přenesená",J497,0)</f>
        <v>0</v>
      </c>
      <c r="BH497" s="227">
        <f>IF(N497="sníž. přenesená",J497,0)</f>
        <v>0</v>
      </c>
      <c r="BI497" s="227">
        <f>IF(N497="nulová",J497,0)</f>
        <v>0</v>
      </c>
      <c r="BJ497" s="18" t="s">
        <v>79</v>
      </c>
      <c r="BK497" s="227">
        <f>ROUND(I497*H497,2)</f>
        <v>0</v>
      </c>
      <c r="BL497" s="18" t="s">
        <v>149</v>
      </c>
      <c r="BM497" s="18" t="s">
        <v>665</v>
      </c>
    </row>
    <row r="498" s="1" customFormat="1" ht="20.4" customHeight="1">
      <c r="B498" s="39"/>
      <c r="C498" s="216" t="s">
        <v>666</v>
      </c>
      <c r="D498" s="216" t="s">
        <v>144</v>
      </c>
      <c r="E498" s="217" t="s">
        <v>667</v>
      </c>
      <c r="F498" s="218" t="s">
        <v>668</v>
      </c>
      <c r="G498" s="219" t="s">
        <v>206</v>
      </c>
      <c r="H498" s="220">
        <v>1</v>
      </c>
      <c r="I498" s="221"/>
      <c r="J498" s="222">
        <f>ROUND(I498*H498,2)</f>
        <v>0</v>
      </c>
      <c r="K498" s="218" t="s">
        <v>148</v>
      </c>
      <c r="L498" s="44"/>
      <c r="M498" s="223" t="s">
        <v>19</v>
      </c>
      <c r="N498" s="224" t="s">
        <v>43</v>
      </c>
      <c r="O498" s="80"/>
      <c r="P498" s="225">
        <f>O498*H498</f>
        <v>0</v>
      </c>
      <c r="Q498" s="225">
        <v>0</v>
      </c>
      <c r="R498" s="225">
        <f>Q498*H498</f>
        <v>0</v>
      </c>
      <c r="S498" s="225">
        <v>0.049000000000000002</v>
      </c>
      <c r="T498" s="226">
        <f>S498*H498</f>
        <v>0.049000000000000002</v>
      </c>
      <c r="AR498" s="18" t="s">
        <v>149</v>
      </c>
      <c r="AT498" s="18" t="s">
        <v>144</v>
      </c>
      <c r="AU498" s="18" t="s">
        <v>81</v>
      </c>
      <c r="AY498" s="18" t="s">
        <v>142</v>
      </c>
      <c r="BE498" s="227">
        <f>IF(N498="základní",J498,0)</f>
        <v>0</v>
      </c>
      <c r="BF498" s="227">
        <f>IF(N498="snížená",J498,0)</f>
        <v>0</v>
      </c>
      <c r="BG498" s="227">
        <f>IF(N498="zákl. přenesená",J498,0)</f>
        <v>0</v>
      </c>
      <c r="BH498" s="227">
        <f>IF(N498="sníž. přenesená",J498,0)</f>
        <v>0</v>
      </c>
      <c r="BI498" s="227">
        <f>IF(N498="nulová",J498,0)</f>
        <v>0</v>
      </c>
      <c r="BJ498" s="18" t="s">
        <v>79</v>
      </c>
      <c r="BK498" s="227">
        <f>ROUND(I498*H498,2)</f>
        <v>0</v>
      </c>
      <c r="BL498" s="18" t="s">
        <v>149</v>
      </c>
      <c r="BM498" s="18" t="s">
        <v>669</v>
      </c>
    </row>
    <row r="499" s="12" customFormat="1">
      <c r="B499" s="231"/>
      <c r="C499" s="232"/>
      <c r="D499" s="228" t="s">
        <v>153</v>
      </c>
      <c r="E499" s="233" t="s">
        <v>19</v>
      </c>
      <c r="F499" s="234" t="s">
        <v>167</v>
      </c>
      <c r="G499" s="232"/>
      <c r="H499" s="233" t="s">
        <v>19</v>
      </c>
      <c r="I499" s="235"/>
      <c r="J499" s="232"/>
      <c r="K499" s="232"/>
      <c r="L499" s="236"/>
      <c r="M499" s="237"/>
      <c r="N499" s="238"/>
      <c r="O499" s="238"/>
      <c r="P499" s="238"/>
      <c r="Q499" s="238"/>
      <c r="R499" s="238"/>
      <c r="S499" s="238"/>
      <c r="T499" s="239"/>
      <c r="AT499" s="240" t="s">
        <v>153</v>
      </c>
      <c r="AU499" s="240" t="s">
        <v>81</v>
      </c>
      <c r="AV499" s="12" t="s">
        <v>79</v>
      </c>
      <c r="AW499" s="12" t="s">
        <v>33</v>
      </c>
      <c r="AX499" s="12" t="s">
        <v>72</v>
      </c>
      <c r="AY499" s="240" t="s">
        <v>142</v>
      </c>
    </row>
    <row r="500" s="12" customFormat="1">
      <c r="B500" s="231"/>
      <c r="C500" s="232"/>
      <c r="D500" s="228" t="s">
        <v>153</v>
      </c>
      <c r="E500" s="233" t="s">
        <v>19</v>
      </c>
      <c r="F500" s="234" t="s">
        <v>648</v>
      </c>
      <c r="G500" s="232"/>
      <c r="H500" s="233" t="s">
        <v>19</v>
      </c>
      <c r="I500" s="235"/>
      <c r="J500" s="232"/>
      <c r="K500" s="232"/>
      <c r="L500" s="236"/>
      <c r="M500" s="237"/>
      <c r="N500" s="238"/>
      <c r="O500" s="238"/>
      <c r="P500" s="238"/>
      <c r="Q500" s="238"/>
      <c r="R500" s="238"/>
      <c r="S500" s="238"/>
      <c r="T500" s="239"/>
      <c r="AT500" s="240" t="s">
        <v>153</v>
      </c>
      <c r="AU500" s="240" t="s">
        <v>81</v>
      </c>
      <c r="AV500" s="12" t="s">
        <v>79</v>
      </c>
      <c r="AW500" s="12" t="s">
        <v>33</v>
      </c>
      <c r="AX500" s="12" t="s">
        <v>72</v>
      </c>
      <c r="AY500" s="240" t="s">
        <v>142</v>
      </c>
    </row>
    <row r="501" s="12" customFormat="1">
      <c r="B501" s="231"/>
      <c r="C501" s="232"/>
      <c r="D501" s="228" t="s">
        <v>153</v>
      </c>
      <c r="E501" s="233" t="s">
        <v>19</v>
      </c>
      <c r="F501" s="234" t="s">
        <v>670</v>
      </c>
      <c r="G501" s="232"/>
      <c r="H501" s="233" t="s">
        <v>19</v>
      </c>
      <c r="I501" s="235"/>
      <c r="J501" s="232"/>
      <c r="K501" s="232"/>
      <c r="L501" s="236"/>
      <c r="M501" s="237"/>
      <c r="N501" s="238"/>
      <c r="O501" s="238"/>
      <c r="P501" s="238"/>
      <c r="Q501" s="238"/>
      <c r="R501" s="238"/>
      <c r="S501" s="238"/>
      <c r="T501" s="239"/>
      <c r="AT501" s="240" t="s">
        <v>153</v>
      </c>
      <c r="AU501" s="240" t="s">
        <v>81</v>
      </c>
      <c r="AV501" s="12" t="s">
        <v>79</v>
      </c>
      <c r="AW501" s="12" t="s">
        <v>33</v>
      </c>
      <c r="AX501" s="12" t="s">
        <v>72</v>
      </c>
      <c r="AY501" s="240" t="s">
        <v>142</v>
      </c>
    </row>
    <row r="502" s="13" customFormat="1">
      <c r="B502" s="241"/>
      <c r="C502" s="242"/>
      <c r="D502" s="228" t="s">
        <v>153</v>
      </c>
      <c r="E502" s="243" t="s">
        <v>19</v>
      </c>
      <c r="F502" s="244" t="s">
        <v>671</v>
      </c>
      <c r="G502" s="242"/>
      <c r="H502" s="245">
        <v>0.40000000000000002</v>
      </c>
      <c r="I502" s="246"/>
      <c r="J502" s="242"/>
      <c r="K502" s="242"/>
      <c r="L502" s="247"/>
      <c r="M502" s="248"/>
      <c r="N502" s="249"/>
      <c r="O502" s="249"/>
      <c r="P502" s="249"/>
      <c r="Q502" s="249"/>
      <c r="R502" s="249"/>
      <c r="S502" s="249"/>
      <c r="T502" s="250"/>
      <c r="AT502" s="251" t="s">
        <v>153</v>
      </c>
      <c r="AU502" s="251" t="s">
        <v>81</v>
      </c>
      <c r="AV502" s="13" t="s">
        <v>81</v>
      </c>
      <c r="AW502" s="13" t="s">
        <v>33</v>
      </c>
      <c r="AX502" s="13" t="s">
        <v>72</v>
      </c>
      <c r="AY502" s="251" t="s">
        <v>142</v>
      </c>
    </row>
    <row r="503" s="13" customFormat="1">
      <c r="B503" s="241"/>
      <c r="C503" s="242"/>
      <c r="D503" s="228" t="s">
        <v>153</v>
      </c>
      <c r="E503" s="243" t="s">
        <v>19</v>
      </c>
      <c r="F503" s="244" t="s">
        <v>672</v>
      </c>
      <c r="G503" s="242"/>
      <c r="H503" s="245">
        <v>0.59999999999999998</v>
      </c>
      <c r="I503" s="246"/>
      <c r="J503" s="242"/>
      <c r="K503" s="242"/>
      <c r="L503" s="247"/>
      <c r="M503" s="248"/>
      <c r="N503" s="249"/>
      <c r="O503" s="249"/>
      <c r="P503" s="249"/>
      <c r="Q503" s="249"/>
      <c r="R503" s="249"/>
      <c r="S503" s="249"/>
      <c r="T503" s="250"/>
      <c r="AT503" s="251" t="s">
        <v>153</v>
      </c>
      <c r="AU503" s="251" t="s">
        <v>81</v>
      </c>
      <c r="AV503" s="13" t="s">
        <v>81</v>
      </c>
      <c r="AW503" s="13" t="s">
        <v>33</v>
      </c>
      <c r="AX503" s="13" t="s">
        <v>72</v>
      </c>
      <c r="AY503" s="251" t="s">
        <v>142</v>
      </c>
    </row>
    <row r="504" s="14" customFormat="1">
      <c r="B504" s="252"/>
      <c r="C504" s="253"/>
      <c r="D504" s="228" t="s">
        <v>153</v>
      </c>
      <c r="E504" s="254" t="s">
        <v>19</v>
      </c>
      <c r="F504" s="255" t="s">
        <v>227</v>
      </c>
      <c r="G504" s="253"/>
      <c r="H504" s="256">
        <v>1</v>
      </c>
      <c r="I504" s="257"/>
      <c r="J504" s="253"/>
      <c r="K504" s="253"/>
      <c r="L504" s="258"/>
      <c r="M504" s="259"/>
      <c r="N504" s="260"/>
      <c r="O504" s="260"/>
      <c r="P504" s="260"/>
      <c r="Q504" s="260"/>
      <c r="R504" s="260"/>
      <c r="S504" s="260"/>
      <c r="T504" s="261"/>
      <c r="AT504" s="262" t="s">
        <v>153</v>
      </c>
      <c r="AU504" s="262" t="s">
        <v>81</v>
      </c>
      <c r="AV504" s="14" t="s">
        <v>149</v>
      </c>
      <c r="AW504" s="14" t="s">
        <v>33</v>
      </c>
      <c r="AX504" s="14" t="s">
        <v>79</v>
      </c>
      <c r="AY504" s="262" t="s">
        <v>142</v>
      </c>
    </row>
    <row r="505" s="1" customFormat="1" ht="20.4" customHeight="1">
      <c r="B505" s="39"/>
      <c r="C505" s="216" t="s">
        <v>673</v>
      </c>
      <c r="D505" s="216" t="s">
        <v>144</v>
      </c>
      <c r="E505" s="217" t="s">
        <v>674</v>
      </c>
      <c r="F505" s="218" t="s">
        <v>675</v>
      </c>
      <c r="G505" s="219" t="s">
        <v>206</v>
      </c>
      <c r="H505" s="220">
        <v>7</v>
      </c>
      <c r="I505" s="221"/>
      <c r="J505" s="222">
        <f>ROUND(I505*H505,2)</f>
        <v>0</v>
      </c>
      <c r="K505" s="218" t="s">
        <v>148</v>
      </c>
      <c r="L505" s="44"/>
      <c r="M505" s="223" t="s">
        <v>19</v>
      </c>
      <c r="N505" s="224" t="s">
        <v>43</v>
      </c>
      <c r="O505" s="80"/>
      <c r="P505" s="225">
        <f>O505*H505</f>
        <v>0</v>
      </c>
      <c r="Q505" s="225">
        <v>0</v>
      </c>
      <c r="R505" s="225">
        <f>Q505*H505</f>
        <v>0</v>
      </c>
      <c r="S505" s="225">
        <v>0.066000000000000003</v>
      </c>
      <c r="T505" s="226">
        <f>S505*H505</f>
        <v>0.46200000000000002</v>
      </c>
      <c r="AR505" s="18" t="s">
        <v>149</v>
      </c>
      <c r="AT505" s="18" t="s">
        <v>144</v>
      </c>
      <c r="AU505" s="18" t="s">
        <v>81</v>
      </c>
      <c r="AY505" s="18" t="s">
        <v>142</v>
      </c>
      <c r="BE505" s="227">
        <f>IF(N505="základní",J505,0)</f>
        <v>0</v>
      </c>
      <c r="BF505" s="227">
        <f>IF(N505="snížená",J505,0)</f>
        <v>0</v>
      </c>
      <c r="BG505" s="227">
        <f>IF(N505="zákl. přenesená",J505,0)</f>
        <v>0</v>
      </c>
      <c r="BH505" s="227">
        <f>IF(N505="sníž. přenesená",J505,0)</f>
        <v>0</v>
      </c>
      <c r="BI505" s="227">
        <f>IF(N505="nulová",J505,0)</f>
        <v>0</v>
      </c>
      <c r="BJ505" s="18" t="s">
        <v>79</v>
      </c>
      <c r="BK505" s="227">
        <f>ROUND(I505*H505,2)</f>
        <v>0</v>
      </c>
      <c r="BL505" s="18" t="s">
        <v>149</v>
      </c>
      <c r="BM505" s="18" t="s">
        <v>676</v>
      </c>
    </row>
    <row r="506" s="12" customFormat="1">
      <c r="B506" s="231"/>
      <c r="C506" s="232"/>
      <c r="D506" s="228" t="s">
        <v>153</v>
      </c>
      <c r="E506" s="233" t="s">
        <v>19</v>
      </c>
      <c r="F506" s="234" t="s">
        <v>167</v>
      </c>
      <c r="G506" s="232"/>
      <c r="H506" s="233" t="s">
        <v>19</v>
      </c>
      <c r="I506" s="235"/>
      <c r="J506" s="232"/>
      <c r="K506" s="232"/>
      <c r="L506" s="236"/>
      <c r="M506" s="237"/>
      <c r="N506" s="238"/>
      <c r="O506" s="238"/>
      <c r="P506" s="238"/>
      <c r="Q506" s="238"/>
      <c r="R506" s="238"/>
      <c r="S506" s="238"/>
      <c r="T506" s="239"/>
      <c r="AT506" s="240" t="s">
        <v>153</v>
      </c>
      <c r="AU506" s="240" t="s">
        <v>81</v>
      </c>
      <c r="AV506" s="12" t="s">
        <v>79</v>
      </c>
      <c r="AW506" s="12" t="s">
        <v>33</v>
      </c>
      <c r="AX506" s="12" t="s">
        <v>72</v>
      </c>
      <c r="AY506" s="240" t="s">
        <v>142</v>
      </c>
    </row>
    <row r="507" s="12" customFormat="1">
      <c r="B507" s="231"/>
      <c r="C507" s="232"/>
      <c r="D507" s="228" t="s">
        <v>153</v>
      </c>
      <c r="E507" s="233" t="s">
        <v>19</v>
      </c>
      <c r="F507" s="234" t="s">
        <v>648</v>
      </c>
      <c r="G507" s="232"/>
      <c r="H507" s="233" t="s">
        <v>19</v>
      </c>
      <c r="I507" s="235"/>
      <c r="J507" s="232"/>
      <c r="K507" s="232"/>
      <c r="L507" s="236"/>
      <c r="M507" s="237"/>
      <c r="N507" s="238"/>
      <c r="O507" s="238"/>
      <c r="P507" s="238"/>
      <c r="Q507" s="238"/>
      <c r="R507" s="238"/>
      <c r="S507" s="238"/>
      <c r="T507" s="239"/>
      <c r="AT507" s="240" t="s">
        <v>153</v>
      </c>
      <c r="AU507" s="240" t="s">
        <v>81</v>
      </c>
      <c r="AV507" s="12" t="s">
        <v>79</v>
      </c>
      <c r="AW507" s="12" t="s">
        <v>33</v>
      </c>
      <c r="AX507" s="12" t="s">
        <v>72</v>
      </c>
      <c r="AY507" s="240" t="s">
        <v>142</v>
      </c>
    </row>
    <row r="508" s="12" customFormat="1">
      <c r="B508" s="231"/>
      <c r="C508" s="232"/>
      <c r="D508" s="228" t="s">
        <v>153</v>
      </c>
      <c r="E508" s="233" t="s">
        <v>19</v>
      </c>
      <c r="F508" s="234" t="s">
        <v>677</v>
      </c>
      <c r="G508" s="232"/>
      <c r="H508" s="233" t="s">
        <v>19</v>
      </c>
      <c r="I508" s="235"/>
      <c r="J508" s="232"/>
      <c r="K508" s="232"/>
      <c r="L508" s="236"/>
      <c r="M508" s="237"/>
      <c r="N508" s="238"/>
      <c r="O508" s="238"/>
      <c r="P508" s="238"/>
      <c r="Q508" s="238"/>
      <c r="R508" s="238"/>
      <c r="S508" s="238"/>
      <c r="T508" s="239"/>
      <c r="AT508" s="240" t="s">
        <v>153</v>
      </c>
      <c r="AU508" s="240" t="s">
        <v>81</v>
      </c>
      <c r="AV508" s="12" t="s">
        <v>79</v>
      </c>
      <c r="AW508" s="12" t="s">
        <v>33</v>
      </c>
      <c r="AX508" s="12" t="s">
        <v>72</v>
      </c>
      <c r="AY508" s="240" t="s">
        <v>142</v>
      </c>
    </row>
    <row r="509" s="13" customFormat="1">
      <c r="B509" s="241"/>
      <c r="C509" s="242"/>
      <c r="D509" s="228" t="s">
        <v>153</v>
      </c>
      <c r="E509" s="243" t="s">
        <v>19</v>
      </c>
      <c r="F509" s="244" t="s">
        <v>678</v>
      </c>
      <c r="G509" s="242"/>
      <c r="H509" s="245">
        <v>3</v>
      </c>
      <c r="I509" s="246"/>
      <c r="J509" s="242"/>
      <c r="K509" s="242"/>
      <c r="L509" s="247"/>
      <c r="M509" s="248"/>
      <c r="N509" s="249"/>
      <c r="O509" s="249"/>
      <c r="P509" s="249"/>
      <c r="Q509" s="249"/>
      <c r="R509" s="249"/>
      <c r="S509" s="249"/>
      <c r="T509" s="250"/>
      <c r="AT509" s="251" t="s">
        <v>153</v>
      </c>
      <c r="AU509" s="251" t="s">
        <v>81</v>
      </c>
      <c r="AV509" s="13" t="s">
        <v>81</v>
      </c>
      <c r="AW509" s="13" t="s">
        <v>33</v>
      </c>
      <c r="AX509" s="13" t="s">
        <v>72</v>
      </c>
      <c r="AY509" s="251" t="s">
        <v>142</v>
      </c>
    </row>
    <row r="510" s="13" customFormat="1">
      <c r="B510" s="241"/>
      <c r="C510" s="242"/>
      <c r="D510" s="228" t="s">
        <v>153</v>
      </c>
      <c r="E510" s="243" t="s">
        <v>19</v>
      </c>
      <c r="F510" s="244" t="s">
        <v>679</v>
      </c>
      <c r="G510" s="242"/>
      <c r="H510" s="245">
        <v>4</v>
      </c>
      <c r="I510" s="246"/>
      <c r="J510" s="242"/>
      <c r="K510" s="242"/>
      <c r="L510" s="247"/>
      <c r="M510" s="248"/>
      <c r="N510" s="249"/>
      <c r="O510" s="249"/>
      <c r="P510" s="249"/>
      <c r="Q510" s="249"/>
      <c r="R510" s="249"/>
      <c r="S510" s="249"/>
      <c r="T510" s="250"/>
      <c r="AT510" s="251" t="s">
        <v>153</v>
      </c>
      <c r="AU510" s="251" t="s">
        <v>81</v>
      </c>
      <c r="AV510" s="13" t="s">
        <v>81</v>
      </c>
      <c r="AW510" s="13" t="s">
        <v>33</v>
      </c>
      <c r="AX510" s="13" t="s">
        <v>72</v>
      </c>
      <c r="AY510" s="251" t="s">
        <v>142</v>
      </c>
    </row>
    <row r="511" s="14" customFormat="1">
      <c r="B511" s="252"/>
      <c r="C511" s="253"/>
      <c r="D511" s="228" t="s">
        <v>153</v>
      </c>
      <c r="E511" s="254" t="s">
        <v>19</v>
      </c>
      <c r="F511" s="255" t="s">
        <v>227</v>
      </c>
      <c r="G511" s="253"/>
      <c r="H511" s="256">
        <v>7</v>
      </c>
      <c r="I511" s="257"/>
      <c r="J511" s="253"/>
      <c r="K511" s="253"/>
      <c r="L511" s="258"/>
      <c r="M511" s="259"/>
      <c r="N511" s="260"/>
      <c r="O511" s="260"/>
      <c r="P511" s="260"/>
      <c r="Q511" s="260"/>
      <c r="R511" s="260"/>
      <c r="S511" s="260"/>
      <c r="T511" s="261"/>
      <c r="AT511" s="262" t="s">
        <v>153</v>
      </c>
      <c r="AU511" s="262" t="s">
        <v>81</v>
      </c>
      <c r="AV511" s="14" t="s">
        <v>149</v>
      </c>
      <c r="AW511" s="14" t="s">
        <v>33</v>
      </c>
      <c r="AX511" s="14" t="s">
        <v>79</v>
      </c>
      <c r="AY511" s="262" t="s">
        <v>142</v>
      </c>
    </row>
    <row r="512" s="1" customFormat="1" ht="20.4" customHeight="1">
      <c r="B512" s="39"/>
      <c r="C512" s="216" t="s">
        <v>680</v>
      </c>
      <c r="D512" s="216" t="s">
        <v>144</v>
      </c>
      <c r="E512" s="217" t="s">
        <v>681</v>
      </c>
      <c r="F512" s="218" t="s">
        <v>682</v>
      </c>
      <c r="G512" s="219" t="s">
        <v>206</v>
      </c>
      <c r="H512" s="220">
        <v>2.3999999999999999</v>
      </c>
      <c r="I512" s="221"/>
      <c r="J512" s="222">
        <f>ROUND(I512*H512,2)</f>
        <v>0</v>
      </c>
      <c r="K512" s="218" t="s">
        <v>148</v>
      </c>
      <c r="L512" s="44"/>
      <c r="M512" s="223" t="s">
        <v>19</v>
      </c>
      <c r="N512" s="224" t="s">
        <v>43</v>
      </c>
      <c r="O512" s="80"/>
      <c r="P512" s="225">
        <f>O512*H512</f>
        <v>0</v>
      </c>
      <c r="Q512" s="225">
        <v>0.00096000000000000002</v>
      </c>
      <c r="R512" s="225">
        <f>Q512*H512</f>
        <v>0.0023040000000000001</v>
      </c>
      <c r="S512" s="225">
        <v>0.031</v>
      </c>
      <c r="T512" s="226">
        <f>S512*H512</f>
        <v>0.074399999999999994</v>
      </c>
      <c r="AR512" s="18" t="s">
        <v>149</v>
      </c>
      <c r="AT512" s="18" t="s">
        <v>144</v>
      </c>
      <c r="AU512" s="18" t="s">
        <v>81</v>
      </c>
      <c r="AY512" s="18" t="s">
        <v>142</v>
      </c>
      <c r="BE512" s="227">
        <f>IF(N512="základní",J512,0)</f>
        <v>0</v>
      </c>
      <c r="BF512" s="227">
        <f>IF(N512="snížená",J512,0)</f>
        <v>0</v>
      </c>
      <c r="BG512" s="227">
        <f>IF(N512="zákl. přenesená",J512,0)</f>
        <v>0</v>
      </c>
      <c r="BH512" s="227">
        <f>IF(N512="sníž. přenesená",J512,0)</f>
        <v>0</v>
      </c>
      <c r="BI512" s="227">
        <f>IF(N512="nulová",J512,0)</f>
        <v>0</v>
      </c>
      <c r="BJ512" s="18" t="s">
        <v>79</v>
      </c>
      <c r="BK512" s="227">
        <f>ROUND(I512*H512,2)</f>
        <v>0</v>
      </c>
      <c r="BL512" s="18" t="s">
        <v>149</v>
      </c>
      <c r="BM512" s="18" t="s">
        <v>683</v>
      </c>
    </row>
    <row r="513" s="1" customFormat="1">
      <c r="B513" s="39"/>
      <c r="C513" s="40"/>
      <c r="D513" s="228" t="s">
        <v>151</v>
      </c>
      <c r="E513" s="40"/>
      <c r="F513" s="229" t="s">
        <v>684</v>
      </c>
      <c r="G513" s="40"/>
      <c r="H513" s="40"/>
      <c r="I513" s="143"/>
      <c r="J513" s="40"/>
      <c r="K513" s="40"/>
      <c r="L513" s="44"/>
      <c r="M513" s="230"/>
      <c r="N513" s="80"/>
      <c r="O513" s="80"/>
      <c r="P513" s="80"/>
      <c r="Q513" s="80"/>
      <c r="R513" s="80"/>
      <c r="S513" s="80"/>
      <c r="T513" s="81"/>
      <c r="AT513" s="18" t="s">
        <v>151</v>
      </c>
      <c r="AU513" s="18" t="s">
        <v>81</v>
      </c>
    </row>
    <row r="514" s="12" customFormat="1">
      <c r="B514" s="231"/>
      <c r="C514" s="232"/>
      <c r="D514" s="228" t="s">
        <v>153</v>
      </c>
      <c r="E514" s="233" t="s">
        <v>19</v>
      </c>
      <c r="F514" s="234" t="s">
        <v>167</v>
      </c>
      <c r="G514" s="232"/>
      <c r="H514" s="233" t="s">
        <v>19</v>
      </c>
      <c r="I514" s="235"/>
      <c r="J514" s="232"/>
      <c r="K514" s="232"/>
      <c r="L514" s="236"/>
      <c r="M514" s="237"/>
      <c r="N514" s="238"/>
      <c r="O514" s="238"/>
      <c r="P514" s="238"/>
      <c r="Q514" s="238"/>
      <c r="R514" s="238"/>
      <c r="S514" s="238"/>
      <c r="T514" s="239"/>
      <c r="AT514" s="240" t="s">
        <v>153</v>
      </c>
      <c r="AU514" s="240" t="s">
        <v>81</v>
      </c>
      <c r="AV514" s="12" t="s">
        <v>79</v>
      </c>
      <c r="AW514" s="12" t="s">
        <v>33</v>
      </c>
      <c r="AX514" s="12" t="s">
        <v>72</v>
      </c>
      <c r="AY514" s="240" t="s">
        <v>142</v>
      </c>
    </row>
    <row r="515" s="12" customFormat="1">
      <c r="B515" s="231"/>
      <c r="C515" s="232"/>
      <c r="D515" s="228" t="s">
        <v>153</v>
      </c>
      <c r="E515" s="233" t="s">
        <v>19</v>
      </c>
      <c r="F515" s="234" t="s">
        <v>648</v>
      </c>
      <c r="G515" s="232"/>
      <c r="H515" s="233" t="s">
        <v>19</v>
      </c>
      <c r="I515" s="235"/>
      <c r="J515" s="232"/>
      <c r="K515" s="232"/>
      <c r="L515" s="236"/>
      <c r="M515" s="237"/>
      <c r="N515" s="238"/>
      <c r="O515" s="238"/>
      <c r="P515" s="238"/>
      <c r="Q515" s="238"/>
      <c r="R515" s="238"/>
      <c r="S515" s="238"/>
      <c r="T515" s="239"/>
      <c r="AT515" s="240" t="s">
        <v>153</v>
      </c>
      <c r="AU515" s="240" t="s">
        <v>81</v>
      </c>
      <c r="AV515" s="12" t="s">
        <v>79</v>
      </c>
      <c r="AW515" s="12" t="s">
        <v>33</v>
      </c>
      <c r="AX515" s="12" t="s">
        <v>72</v>
      </c>
      <c r="AY515" s="240" t="s">
        <v>142</v>
      </c>
    </row>
    <row r="516" s="13" customFormat="1">
      <c r="B516" s="241"/>
      <c r="C516" s="242"/>
      <c r="D516" s="228" t="s">
        <v>153</v>
      </c>
      <c r="E516" s="243" t="s">
        <v>19</v>
      </c>
      <c r="F516" s="244" t="s">
        <v>685</v>
      </c>
      <c r="G516" s="242"/>
      <c r="H516" s="245">
        <v>2.3999999999999999</v>
      </c>
      <c r="I516" s="246"/>
      <c r="J516" s="242"/>
      <c r="K516" s="242"/>
      <c r="L516" s="247"/>
      <c r="M516" s="248"/>
      <c r="N516" s="249"/>
      <c r="O516" s="249"/>
      <c r="P516" s="249"/>
      <c r="Q516" s="249"/>
      <c r="R516" s="249"/>
      <c r="S516" s="249"/>
      <c r="T516" s="250"/>
      <c r="AT516" s="251" t="s">
        <v>153</v>
      </c>
      <c r="AU516" s="251" t="s">
        <v>81</v>
      </c>
      <c r="AV516" s="13" t="s">
        <v>81</v>
      </c>
      <c r="AW516" s="13" t="s">
        <v>33</v>
      </c>
      <c r="AX516" s="13" t="s">
        <v>79</v>
      </c>
      <c r="AY516" s="251" t="s">
        <v>142</v>
      </c>
    </row>
    <row r="517" s="1" customFormat="1" ht="20.4" customHeight="1">
      <c r="B517" s="39"/>
      <c r="C517" s="216" t="s">
        <v>686</v>
      </c>
      <c r="D517" s="216" t="s">
        <v>144</v>
      </c>
      <c r="E517" s="217" t="s">
        <v>687</v>
      </c>
      <c r="F517" s="218" t="s">
        <v>688</v>
      </c>
      <c r="G517" s="219" t="s">
        <v>206</v>
      </c>
      <c r="H517" s="220">
        <v>2.3999999999999999</v>
      </c>
      <c r="I517" s="221"/>
      <c r="J517" s="222">
        <f>ROUND(I517*H517,2)</f>
        <v>0</v>
      </c>
      <c r="K517" s="218" t="s">
        <v>148</v>
      </c>
      <c r="L517" s="44"/>
      <c r="M517" s="223" t="s">
        <v>19</v>
      </c>
      <c r="N517" s="224" t="s">
        <v>43</v>
      </c>
      <c r="O517" s="80"/>
      <c r="P517" s="225">
        <f>O517*H517</f>
        <v>0</v>
      </c>
      <c r="Q517" s="225">
        <v>0.00108</v>
      </c>
      <c r="R517" s="225">
        <f>Q517*H517</f>
        <v>0.0025920000000000001</v>
      </c>
      <c r="S517" s="225">
        <v>0.052999999999999998</v>
      </c>
      <c r="T517" s="226">
        <f>S517*H517</f>
        <v>0.12719999999999998</v>
      </c>
      <c r="AR517" s="18" t="s">
        <v>149</v>
      </c>
      <c r="AT517" s="18" t="s">
        <v>144</v>
      </c>
      <c r="AU517" s="18" t="s">
        <v>81</v>
      </c>
      <c r="AY517" s="18" t="s">
        <v>142</v>
      </c>
      <c r="BE517" s="227">
        <f>IF(N517="základní",J517,0)</f>
        <v>0</v>
      </c>
      <c r="BF517" s="227">
        <f>IF(N517="snížená",J517,0)</f>
        <v>0</v>
      </c>
      <c r="BG517" s="227">
        <f>IF(N517="zákl. přenesená",J517,0)</f>
        <v>0</v>
      </c>
      <c r="BH517" s="227">
        <f>IF(N517="sníž. přenesená",J517,0)</f>
        <v>0</v>
      </c>
      <c r="BI517" s="227">
        <f>IF(N517="nulová",J517,0)</f>
        <v>0</v>
      </c>
      <c r="BJ517" s="18" t="s">
        <v>79</v>
      </c>
      <c r="BK517" s="227">
        <f>ROUND(I517*H517,2)</f>
        <v>0</v>
      </c>
      <c r="BL517" s="18" t="s">
        <v>149</v>
      </c>
      <c r="BM517" s="18" t="s">
        <v>689</v>
      </c>
    </row>
    <row r="518" s="1" customFormat="1">
      <c r="B518" s="39"/>
      <c r="C518" s="40"/>
      <c r="D518" s="228" t="s">
        <v>151</v>
      </c>
      <c r="E518" s="40"/>
      <c r="F518" s="229" t="s">
        <v>684</v>
      </c>
      <c r="G518" s="40"/>
      <c r="H518" s="40"/>
      <c r="I518" s="143"/>
      <c r="J518" s="40"/>
      <c r="K518" s="40"/>
      <c r="L518" s="44"/>
      <c r="M518" s="230"/>
      <c r="N518" s="80"/>
      <c r="O518" s="80"/>
      <c r="P518" s="80"/>
      <c r="Q518" s="80"/>
      <c r="R518" s="80"/>
      <c r="S518" s="80"/>
      <c r="T518" s="81"/>
      <c r="AT518" s="18" t="s">
        <v>151</v>
      </c>
      <c r="AU518" s="18" t="s">
        <v>81</v>
      </c>
    </row>
    <row r="519" s="12" customFormat="1">
      <c r="B519" s="231"/>
      <c r="C519" s="232"/>
      <c r="D519" s="228" t="s">
        <v>153</v>
      </c>
      <c r="E519" s="233" t="s">
        <v>19</v>
      </c>
      <c r="F519" s="234" t="s">
        <v>167</v>
      </c>
      <c r="G519" s="232"/>
      <c r="H519" s="233" t="s">
        <v>19</v>
      </c>
      <c r="I519" s="235"/>
      <c r="J519" s="232"/>
      <c r="K519" s="232"/>
      <c r="L519" s="236"/>
      <c r="M519" s="237"/>
      <c r="N519" s="238"/>
      <c r="O519" s="238"/>
      <c r="P519" s="238"/>
      <c r="Q519" s="238"/>
      <c r="R519" s="238"/>
      <c r="S519" s="238"/>
      <c r="T519" s="239"/>
      <c r="AT519" s="240" t="s">
        <v>153</v>
      </c>
      <c r="AU519" s="240" t="s">
        <v>81</v>
      </c>
      <c r="AV519" s="12" t="s">
        <v>79</v>
      </c>
      <c r="AW519" s="12" t="s">
        <v>33</v>
      </c>
      <c r="AX519" s="12" t="s">
        <v>72</v>
      </c>
      <c r="AY519" s="240" t="s">
        <v>142</v>
      </c>
    </row>
    <row r="520" s="12" customFormat="1">
      <c r="B520" s="231"/>
      <c r="C520" s="232"/>
      <c r="D520" s="228" t="s">
        <v>153</v>
      </c>
      <c r="E520" s="233" t="s">
        <v>19</v>
      </c>
      <c r="F520" s="234" t="s">
        <v>648</v>
      </c>
      <c r="G520" s="232"/>
      <c r="H520" s="233" t="s">
        <v>19</v>
      </c>
      <c r="I520" s="235"/>
      <c r="J520" s="232"/>
      <c r="K520" s="232"/>
      <c r="L520" s="236"/>
      <c r="M520" s="237"/>
      <c r="N520" s="238"/>
      <c r="O520" s="238"/>
      <c r="P520" s="238"/>
      <c r="Q520" s="238"/>
      <c r="R520" s="238"/>
      <c r="S520" s="238"/>
      <c r="T520" s="239"/>
      <c r="AT520" s="240" t="s">
        <v>153</v>
      </c>
      <c r="AU520" s="240" t="s">
        <v>81</v>
      </c>
      <c r="AV520" s="12" t="s">
        <v>79</v>
      </c>
      <c r="AW520" s="12" t="s">
        <v>33</v>
      </c>
      <c r="AX520" s="12" t="s">
        <v>72</v>
      </c>
      <c r="AY520" s="240" t="s">
        <v>142</v>
      </c>
    </row>
    <row r="521" s="12" customFormat="1">
      <c r="B521" s="231"/>
      <c r="C521" s="232"/>
      <c r="D521" s="228" t="s">
        <v>153</v>
      </c>
      <c r="E521" s="233" t="s">
        <v>19</v>
      </c>
      <c r="F521" s="234" t="s">
        <v>677</v>
      </c>
      <c r="G521" s="232"/>
      <c r="H521" s="233" t="s">
        <v>19</v>
      </c>
      <c r="I521" s="235"/>
      <c r="J521" s="232"/>
      <c r="K521" s="232"/>
      <c r="L521" s="236"/>
      <c r="M521" s="237"/>
      <c r="N521" s="238"/>
      <c r="O521" s="238"/>
      <c r="P521" s="238"/>
      <c r="Q521" s="238"/>
      <c r="R521" s="238"/>
      <c r="S521" s="238"/>
      <c r="T521" s="239"/>
      <c r="AT521" s="240" t="s">
        <v>153</v>
      </c>
      <c r="AU521" s="240" t="s">
        <v>81</v>
      </c>
      <c r="AV521" s="12" t="s">
        <v>79</v>
      </c>
      <c r="AW521" s="12" t="s">
        <v>33</v>
      </c>
      <c r="AX521" s="12" t="s">
        <v>72</v>
      </c>
      <c r="AY521" s="240" t="s">
        <v>142</v>
      </c>
    </row>
    <row r="522" s="13" customFormat="1">
      <c r="B522" s="241"/>
      <c r="C522" s="242"/>
      <c r="D522" s="228" t="s">
        <v>153</v>
      </c>
      <c r="E522" s="243" t="s">
        <v>19</v>
      </c>
      <c r="F522" s="244" t="s">
        <v>690</v>
      </c>
      <c r="G522" s="242"/>
      <c r="H522" s="245">
        <v>2.3999999999999999</v>
      </c>
      <c r="I522" s="246"/>
      <c r="J522" s="242"/>
      <c r="K522" s="242"/>
      <c r="L522" s="247"/>
      <c r="M522" s="248"/>
      <c r="N522" s="249"/>
      <c r="O522" s="249"/>
      <c r="P522" s="249"/>
      <c r="Q522" s="249"/>
      <c r="R522" s="249"/>
      <c r="S522" s="249"/>
      <c r="T522" s="250"/>
      <c r="AT522" s="251" t="s">
        <v>153</v>
      </c>
      <c r="AU522" s="251" t="s">
        <v>81</v>
      </c>
      <c r="AV522" s="13" t="s">
        <v>81</v>
      </c>
      <c r="AW522" s="13" t="s">
        <v>33</v>
      </c>
      <c r="AX522" s="13" t="s">
        <v>79</v>
      </c>
      <c r="AY522" s="251" t="s">
        <v>142</v>
      </c>
    </row>
    <row r="523" s="1" customFormat="1" ht="20.4" customHeight="1">
      <c r="B523" s="39"/>
      <c r="C523" s="216" t="s">
        <v>691</v>
      </c>
      <c r="D523" s="216" t="s">
        <v>144</v>
      </c>
      <c r="E523" s="217" t="s">
        <v>692</v>
      </c>
      <c r="F523" s="218" t="s">
        <v>693</v>
      </c>
      <c r="G523" s="219" t="s">
        <v>206</v>
      </c>
      <c r="H523" s="220">
        <v>43.161000000000001</v>
      </c>
      <c r="I523" s="221"/>
      <c r="J523" s="222">
        <f>ROUND(I523*H523,2)</f>
        <v>0</v>
      </c>
      <c r="K523" s="218" t="s">
        <v>148</v>
      </c>
      <c r="L523" s="44"/>
      <c r="M523" s="223" t="s">
        <v>19</v>
      </c>
      <c r="N523" s="224" t="s">
        <v>43</v>
      </c>
      <c r="O523" s="80"/>
      <c r="P523" s="225">
        <f>O523*H523</f>
        <v>0</v>
      </c>
      <c r="Q523" s="225">
        <v>8.0000000000000007E-05</v>
      </c>
      <c r="R523" s="225">
        <f>Q523*H523</f>
        <v>0.0034528800000000002</v>
      </c>
      <c r="S523" s="225">
        <v>0</v>
      </c>
      <c r="T523" s="226">
        <f>S523*H523</f>
        <v>0</v>
      </c>
      <c r="AR523" s="18" t="s">
        <v>149</v>
      </c>
      <c r="AT523" s="18" t="s">
        <v>144</v>
      </c>
      <c r="AU523" s="18" t="s">
        <v>81</v>
      </c>
      <c r="AY523" s="18" t="s">
        <v>142</v>
      </c>
      <c r="BE523" s="227">
        <f>IF(N523="základní",J523,0)</f>
        <v>0</v>
      </c>
      <c r="BF523" s="227">
        <f>IF(N523="snížená",J523,0)</f>
        <v>0</v>
      </c>
      <c r="BG523" s="227">
        <f>IF(N523="zákl. přenesená",J523,0)</f>
        <v>0</v>
      </c>
      <c r="BH523" s="227">
        <f>IF(N523="sníž. přenesená",J523,0)</f>
        <v>0</v>
      </c>
      <c r="BI523" s="227">
        <f>IF(N523="nulová",J523,0)</f>
        <v>0</v>
      </c>
      <c r="BJ523" s="18" t="s">
        <v>79</v>
      </c>
      <c r="BK523" s="227">
        <f>ROUND(I523*H523,2)</f>
        <v>0</v>
      </c>
      <c r="BL523" s="18" t="s">
        <v>149</v>
      </c>
      <c r="BM523" s="18" t="s">
        <v>694</v>
      </c>
    </row>
    <row r="524" s="1" customFormat="1">
      <c r="B524" s="39"/>
      <c r="C524" s="40"/>
      <c r="D524" s="228" t="s">
        <v>151</v>
      </c>
      <c r="E524" s="40"/>
      <c r="F524" s="229" t="s">
        <v>695</v>
      </c>
      <c r="G524" s="40"/>
      <c r="H524" s="40"/>
      <c r="I524" s="143"/>
      <c r="J524" s="40"/>
      <c r="K524" s="40"/>
      <c r="L524" s="44"/>
      <c r="M524" s="230"/>
      <c r="N524" s="80"/>
      <c r="O524" s="80"/>
      <c r="P524" s="80"/>
      <c r="Q524" s="80"/>
      <c r="R524" s="80"/>
      <c r="S524" s="80"/>
      <c r="T524" s="81"/>
      <c r="AT524" s="18" t="s">
        <v>151</v>
      </c>
      <c r="AU524" s="18" t="s">
        <v>81</v>
      </c>
    </row>
    <row r="525" s="12" customFormat="1">
      <c r="B525" s="231"/>
      <c r="C525" s="232"/>
      <c r="D525" s="228" t="s">
        <v>153</v>
      </c>
      <c r="E525" s="233" t="s">
        <v>19</v>
      </c>
      <c r="F525" s="234" t="s">
        <v>167</v>
      </c>
      <c r="G525" s="232"/>
      <c r="H525" s="233" t="s">
        <v>19</v>
      </c>
      <c r="I525" s="235"/>
      <c r="J525" s="232"/>
      <c r="K525" s="232"/>
      <c r="L525" s="236"/>
      <c r="M525" s="237"/>
      <c r="N525" s="238"/>
      <c r="O525" s="238"/>
      <c r="P525" s="238"/>
      <c r="Q525" s="238"/>
      <c r="R525" s="238"/>
      <c r="S525" s="238"/>
      <c r="T525" s="239"/>
      <c r="AT525" s="240" t="s">
        <v>153</v>
      </c>
      <c r="AU525" s="240" t="s">
        <v>81</v>
      </c>
      <c r="AV525" s="12" t="s">
        <v>79</v>
      </c>
      <c r="AW525" s="12" t="s">
        <v>33</v>
      </c>
      <c r="AX525" s="12" t="s">
        <v>72</v>
      </c>
      <c r="AY525" s="240" t="s">
        <v>142</v>
      </c>
    </row>
    <row r="526" s="12" customFormat="1">
      <c r="B526" s="231"/>
      <c r="C526" s="232"/>
      <c r="D526" s="228" t="s">
        <v>153</v>
      </c>
      <c r="E526" s="233" t="s">
        <v>19</v>
      </c>
      <c r="F526" s="234" t="s">
        <v>648</v>
      </c>
      <c r="G526" s="232"/>
      <c r="H526" s="233" t="s">
        <v>19</v>
      </c>
      <c r="I526" s="235"/>
      <c r="J526" s="232"/>
      <c r="K526" s="232"/>
      <c r="L526" s="236"/>
      <c r="M526" s="237"/>
      <c r="N526" s="238"/>
      <c r="O526" s="238"/>
      <c r="P526" s="238"/>
      <c r="Q526" s="238"/>
      <c r="R526" s="238"/>
      <c r="S526" s="238"/>
      <c r="T526" s="239"/>
      <c r="AT526" s="240" t="s">
        <v>153</v>
      </c>
      <c r="AU526" s="240" t="s">
        <v>81</v>
      </c>
      <c r="AV526" s="12" t="s">
        <v>79</v>
      </c>
      <c r="AW526" s="12" t="s">
        <v>33</v>
      </c>
      <c r="AX526" s="12" t="s">
        <v>72</v>
      </c>
      <c r="AY526" s="240" t="s">
        <v>142</v>
      </c>
    </row>
    <row r="527" s="12" customFormat="1">
      <c r="B527" s="231"/>
      <c r="C527" s="232"/>
      <c r="D527" s="228" t="s">
        <v>153</v>
      </c>
      <c r="E527" s="233" t="s">
        <v>19</v>
      </c>
      <c r="F527" s="234" t="s">
        <v>649</v>
      </c>
      <c r="G527" s="232"/>
      <c r="H527" s="233" t="s">
        <v>19</v>
      </c>
      <c r="I527" s="235"/>
      <c r="J527" s="232"/>
      <c r="K527" s="232"/>
      <c r="L527" s="236"/>
      <c r="M527" s="237"/>
      <c r="N527" s="238"/>
      <c r="O527" s="238"/>
      <c r="P527" s="238"/>
      <c r="Q527" s="238"/>
      <c r="R527" s="238"/>
      <c r="S527" s="238"/>
      <c r="T527" s="239"/>
      <c r="AT527" s="240" t="s">
        <v>153</v>
      </c>
      <c r="AU527" s="240" t="s">
        <v>81</v>
      </c>
      <c r="AV527" s="12" t="s">
        <v>79</v>
      </c>
      <c r="AW527" s="12" t="s">
        <v>33</v>
      </c>
      <c r="AX527" s="12" t="s">
        <v>72</v>
      </c>
      <c r="AY527" s="240" t="s">
        <v>142</v>
      </c>
    </row>
    <row r="528" s="13" customFormat="1">
      <c r="B528" s="241"/>
      <c r="C528" s="242"/>
      <c r="D528" s="228" t="s">
        <v>153</v>
      </c>
      <c r="E528" s="243" t="s">
        <v>19</v>
      </c>
      <c r="F528" s="244" t="s">
        <v>696</v>
      </c>
      <c r="G528" s="242"/>
      <c r="H528" s="245">
        <v>27.161000000000001</v>
      </c>
      <c r="I528" s="246"/>
      <c r="J528" s="242"/>
      <c r="K528" s="242"/>
      <c r="L528" s="247"/>
      <c r="M528" s="248"/>
      <c r="N528" s="249"/>
      <c r="O528" s="249"/>
      <c r="P528" s="249"/>
      <c r="Q528" s="249"/>
      <c r="R528" s="249"/>
      <c r="S528" s="249"/>
      <c r="T528" s="250"/>
      <c r="AT528" s="251" t="s">
        <v>153</v>
      </c>
      <c r="AU528" s="251" t="s">
        <v>81</v>
      </c>
      <c r="AV528" s="13" t="s">
        <v>81</v>
      </c>
      <c r="AW528" s="13" t="s">
        <v>33</v>
      </c>
      <c r="AX528" s="13" t="s">
        <v>72</v>
      </c>
      <c r="AY528" s="251" t="s">
        <v>142</v>
      </c>
    </row>
    <row r="529" s="12" customFormat="1">
      <c r="B529" s="231"/>
      <c r="C529" s="232"/>
      <c r="D529" s="228" t="s">
        <v>153</v>
      </c>
      <c r="E529" s="233" t="s">
        <v>19</v>
      </c>
      <c r="F529" s="234" t="s">
        <v>677</v>
      </c>
      <c r="G529" s="232"/>
      <c r="H529" s="233" t="s">
        <v>19</v>
      </c>
      <c r="I529" s="235"/>
      <c r="J529" s="232"/>
      <c r="K529" s="232"/>
      <c r="L529" s="236"/>
      <c r="M529" s="237"/>
      <c r="N529" s="238"/>
      <c r="O529" s="238"/>
      <c r="P529" s="238"/>
      <c r="Q529" s="238"/>
      <c r="R529" s="238"/>
      <c r="S529" s="238"/>
      <c r="T529" s="239"/>
      <c r="AT529" s="240" t="s">
        <v>153</v>
      </c>
      <c r="AU529" s="240" t="s">
        <v>81</v>
      </c>
      <c r="AV529" s="12" t="s">
        <v>79</v>
      </c>
      <c r="AW529" s="12" t="s">
        <v>33</v>
      </c>
      <c r="AX529" s="12" t="s">
        <v>72</v>
      </c>
      <c r="AY529" s="240" t="s">
        <v>142</v>
      </c>
    </row>
    <row r="530" s="13" customFormat="1">
      <c r="B530" s="241"/>
      <c r="C530" s="242"/>
      <c r="D530" s="228" t="s">
        <v>153</v>
      </c>
      <c r="E530" s="243" t="s">
        <v>19</v>
      </c>
      <c r="F530" s="244" t="s">
        <v>697</v>
      </c>
      <c r="G530" s="242"/>
      <c r="H530" s="245">
        <v>6</v>
      </c>
      <c r="I530" s="246"/>
      <c r="J530" s="242"/>
      <c r="K530" s="242"/>
      <c r="L530" s="247"/>
      <c r="M530" s="248"/>
      <c r="N530" s="249"/>
      <c r="O530" s="249"/>
      <c r="P530" s="249"/>
      <c r="Q530" s="249"/>
      <c r="R530" s="249"/>
      <c r="S530" s="249"/>
      <c r="T530" s="250"/>
      <c r="AT530" s="251" t="s">
        <v>153</v>
      </c>
      <c r="AU530" s="251" t="s">
        <v>81</v>
      </c>
      <c r="AV530" s="13" t="s">
        <v>81</v>
      </c>
      <c r="AW530" s="13" t="s">
        <v>33</v>
      </c>
      <c r="AX530" s="13" t="s">
        <v>72</v>
      </c>
      <c r="AY530" s="251" t="s">
        <v>142</v>
      </c>
    </row>
    <row r="531" s="13" customFormat="1">
      <c r="B531" s="241"/>
      <c r="C531" s="242"/>
      <c r="D531" s="228" t="s">
        <v>153</v>
      </c>
      <c r="E531" s="243" t="s">
        <v>19</v>
      </c>
      <c r="F531" s="244" t="s">
        <v>698</v>
      </c>
      <c r="G531" s="242"/>
      <c r="H531" s="245">
        <v>8</v>
      </c>
      <c r="I531" s="246"/>
      <c r="J531" s="242"/>
      <c r="K531" s="242"/>
      <c r="L531" s="247"/>
      <c r="M531" s="248"/>
      <c r="N531" s="249"/>
      <c r="O531" s="249"/>
      <c r="P531" s="249"/>
      <c r="Q531" s="249"/>
      <c r="R531" s="249"/>
      <c r="S531" s="249"/>
      <c r="T531" s="250"/>
      <c r="AT531" s="251" t="s">
        <v>153</v>
      </c>
      <c r="AU531" s="251" t="s">
        <v>81</v>
      </c>
      <c r="AV531" s="13" t="s">
        <v>81</v>
      </c>
      <c r="AW531" s="13" t="s">
        <v>33</v>
      </c>
      <c r="AX531" s="13" t="s">
        <v>72</v>
      </c>
      <c r="AY531" s="251" t="s">
        <v>142</v>
      </c>
    </row>
    <row r="532" s="12" customFormat="1">
      <c r="B532" s="231"/>
      <c r="C532" s="232"/>
      <c r="D532" s="228" t="s">
        <v>153</v>
      </c>
      <c r="E532" s="233" t="s">
        <v>19</v>
      </c>
      <c r="F532" s="234" t="s">
        <v>670</v>
      </c>
      <c r="G532" s="232"/>
      <c r="H532" s="233" t="s">
        <v>19</v>
      </c>
      <c r="I532" s="235"/>
      <c r="J532" s="232"/>
      <c r="K532" s="232"/>
      <c r="L532" s="236"/>
      <c r="M532" s="237"/>
      <c r="N532" s="238"/>
      <c r="O532" s="238"/>
      <c r="P532" s="238"/>
      <c r="Q532" s="238"/>
      <c r="R532" s="238"/>
      <c r="S532" s="238"/>
      <c r="T532" s="239"/>
      <c r="AT532" s="240" t="s">
        <v>153</v>
      </c>
      <c r="AU532" s="240" t="s">
        <v>81</v>
      </c>
      <c r="AV532" s="12" t="s">
        <v>79</v>
      </c>
      <c r="AW532" s="12" t="s">
        <v>33</v>
      </c>
      <c r="AX532" s="12" t="s">
        <v>72</v>
      </c>
      <c r="AY532" s="240" t="s">
        <v>142</v>
      </c>
    </row>
    <row r="533" s="13" customFormat="1">
      <c r="B533" s="241"/>
      <c r="C533" s="242"/>
      <c r="D533" s="228" t="s">
        <v>153</v>
      </c>
      <c r="E533" s="243" t="s">
        <v>19</v>
      </c>
      <c r="F533" s="244" t="s">
        <v>699</v>
      </c>
      <c r="G533" s="242"/>
      <c r="H533" s="245">
        <v>0.80000000000000004</v>
      </c>
      <c r="I533" s="246"/>
      <c r="J533" s="242"/>
      <c r="K533" s="242"/>
      <c r="L533" s="247"/>
      <c r="M533" s="248"/>
      <c r="N533" s="249"/>
      <c r="O533" s="249"/>
      <c r="P533" s="249"/>
      <c r="Q533" s="249"/>
      <c r="R533" s="249"/>
      <c r="S533" s="249"/>
      <c r="T533" s="250"/>
      <c r="AT533" s="251" t="s">
        <v>153</v>
      </c>
      <c r="AU533" s="251" t="s">
        <v>81</v>
      </c>
      <c r="AV533" s="13" t="s">
        <v>81</v>
      </c>
      <c r="AW533" s="13" t="s">
        <v>33</v>
      </c>
      <c r="AX533" s="13" t="s">
        <v>72</v>
      </c>
      <c r="AY533" s="251" t="s">
        <v>142</v>
      </c>
    </row>
    <row r="534" s="13" customFormat="1">
      <c r="B534" s="241"/>
      <c r="C534" s="242"/>
      <c r="D534" s="228" t="s">
        <v>153</v>
      </c>
      <c r="E534" s="243" t="s">
        <v>19</v>
      </c>
      <c r="F534" s="244" t="s">
        <v>700</v>
      </c>
      <c r="G534" s="242"/>
      <c r="H534" s="245">
        <v>1.2</v>
      </c>
      <c r="I534" s="246"/>
      <c r="J534" s="242"/>
      <c r="K534" s="242"/>
      <c r="L534" s="247"/>
      <c r="M534" s="248"/>
      <c r="N534" s="249"/>
      <c r="O534" s="249"/>
      <c r="P534" s="249"/>
      <c r="Q534" s="249"/>
      <c r="R534" s="249"/>
      <c r="S534" s="249"/>
      <c r="T534" s="250"/>
      <c r="AT534" s="251" t="s">
        <v>153</v>
      </c>
      <c r="AU534" s="251" t="s">
        <v>81</v>
      </c>
      <c r="AV534" s="13" t="s">
        <v>81</v>
      </c>
      <c r="AW534" s="13" t="s">
        <v>33</v>
      </c>
      <c r="AX534" s="13" t="s">
        <v>72</v>
      </c>
      <c r="AY534" s="251" t="s">
        <v>142</v>
      </c>
    </row>
    <row r="535" s="14" customFormat="1">
      <c r="B535" s="252"/>
      <c r="C535" s="253"/>
      <c r="D535" s="228" t="s">
        <v>153</v>
      </c>
      <c r="E535" s="254" t="s">
        <v>19</v>
      </c>
      <c r="F535" s="255" t="s">
        <v>227</v>
      </c>
      <c r="G535" s="253"/>
      <c r="H535" s="256">
        <v>43.161000000000001</v>
      </c>
      <c r="I535" s="257"/>
      <c r="J535" s="253"/>
      <c r="K535" s="253"/>
      <c r="L535" s="258"/>
      <c r="M535" s="259"/>
      <c r="N535" s="260"/>
      <c r="O535" s="260"/>
      <c r="P535" s="260"/>
      <c r="Q535" s="260"/>
      <c r="R535" s="260"/>
      <c r="S535" s="260"/>
      <c r="T535" s="261"/>
      <c r="AT535" s="262" t="s">
        <v>153</v>
      </c>
      <c r="AU535" s="262" t="s">
        <v>81</v>
      </c>
      <c r="AV535" s="14" t="s">
        <v>149</v>
      </c>
      <c r="AW535" s="14" t="s">
        <v>33</v>
      </c>
      <c r="AX535" s="14" t="s">
        <v>79</v>
      </c>
      <c r="AY535" s="262" t="s">
        <v>142</v>
      </c>
    </row>
    <row r="536" s="1" customFormat="1" ht="20.4" customHeight="1">
      <c r="B536" s="39"/>
      <c r="C536" s="216" t="s">
        <v>701</v>
      </c>
      <c r="D536" s="216" t="s">
        <v>144</v>
      </c>
      <c r="E536" s="217" t="s">
        <v>702</v>
      </c>
      <c r="F536" s="218" t="s">
        <v>703</v>
      </c>
      <c r="G536" s="219" t="s">
        <v>206</v>
      </c>
      <c r="H536" s="220">
        <v>1.3999999999999999</v>
      </c>
      <c r="I536" s="221"/>
      <c r="J536" s="222">
        <f>ROUND(I536*H536,2)</f>
        <v>0</v>
      </c>
      <c r="K536" s="218" t="s">
        <v>148</v>
      </c>
      <c r="L536" s="44"/>
      <c r="M536" s="223" t="s">
        <v>19</v>
      </c>
      <c r="N536" s="224" t="s">
        <v>43</v>
      </c>
      <c r="O536" s="80"/>
      <c r="P536" s="225">
        <f>O536*H536</f>
        <v>0</v>
      </c>
      <c r="Q536" s="225">
        <v>0.00071000000000000002</v>
      </c>
      <c r="R536" s="225">
        <f>Q536*H536</f>
        <v>0.00099399999999999988</v>
      </c>
      <c r="S536" s="225">
        <v>0</v>
      </c>
      <c r="T536" s="226">
        <f>S536*H536</f>
        <v>0</v>
      </c>
      <c r="AR536" s="18" t="s">
        <v>149</v>
      </c>
      <c r="AT536" s="18" t="s">
        <v>144</v>
      </c>
      <c r="AU536" s="18" t="s">
        <v>81</v>
      </c>
      <c r="AY536" s="18" t="s">
        <v>142</v>
      </c>
      <c r="BE536" s="227">
        <f>IF(N536="základní",J536,0)</f>
        <v>0</v>
      </c>
      <c r="BF536" s="227">
        <f>IF(N536="snížená",J536,0)</f>
        <v>0</v>
      </c>
      <c r="BG536" s="227">
        <f>IF(N536="zákl. přenesená",J536,0)</f>
        <v>0</v>
      </c>
      <c r="BH536" s="227">
        <f>IF(N536="sníž. přenesená",J536,0)</f>
        <v>0</v>
      </c>
      <c r="BI536" s="227">
        <f>IF(N536="nulová",J536,0)</f>
        <v>0</v>
      </c>
      <c r="BJ536" s="18" t="s">
        <v>79</v>
      </c>
      <c r="BK536" s="227">
        <f>ROUND(I536*H536,2)</f>
        <v>0</v>
      </c>
      <c r="BL536" s="18" t="s">
        <v>149</v>
      </c>
      <c r="BM536" s="18" t="s">
        <v>704</v>
      </c>
    </row>
    <row r="537" s="1" customFormat="1">
      <c r="B537" s="39"/>
      <c r="C537" s="40"/>
      <c r="D537" s="228" t="s">
        <v>151</v>
      </c>
      <c r="E537" s="40"/>
      <c r="F537" s="229" t="s">
        <v>695</v>
      </c>
      <c r="G537" s="40"/>
      <c r="H537" s="40"/>
      <c r="I537" s="143"/>
      <c r="J537" s="40"/>
      <c r="K537" s="40"/>
      <c r="L537" s="44"/>
      <c r="M537" s="230"/>
      <c r="N537" s="80"/>
      <c r="O537" s="80"/>
      <c r="P537" s="80"/>
      <c r="Q537" s="80"/>
      <c r="R537" s="80"/>
      <c r="S537" s="80"/>
      <c r="T537" s="81"/>
      <c r="AT537" s="18" t="s">
        <v>151</v>
      </c>
      <c r="AU537" s="18" t="s">
        <v>81</v>
      </c>
    </row>
    <row r="538" s="12" customFormat="1">
      <c r="B538" s="231"/>
      <c r="C538" s="232"/>
      <c r="D538" s="228" t="s">
        <v>153</v>
      </c>
      <c r="E538" s="233" t="s">
        <v>19</v>
      </c>
      <c r="F538" s="234" t="s">
        <v>167</v>
      </c>
      <c r="G538" s="232"/>
      <c r="H538" s="233" t="s">
        <v>19</v>
      </c>
      <c r="I538" s="235"/>
      <c r="J538" s="232"/>
      <c r="K538" s="232"/>
      <c r="L538" s="236"/>
      <c r="M538" s="237"/>
      <c r="N538" s="238"/>
      <c r="O538" s="238"/>
      <c r="P538" s="238"/>
      <c r="Q538" s="238"/>
      <c r="R538" s="238"/>
      <c r="S538" s="238"/>
      <c r="T538" s="239"/>
      <c r="AT538" s="240" t="s">
        <v>153</v>
      </c>
      <c r="AU538" s="240" t="s">
        <v>81</v>
      </c>
      <c r="AV538" s="12" t="s">
        <v>79</v>
      </c>
      <c r="AW538" s="12" t="s">
        <v>33</v>
      </c>
      <c r="AX538" s="12" t="s">
        <v>72</v>
      </c>
      <c r="AY538" s="240" t="s">
        <v>142</v>
      </c>
    </row>
    <row r="539" s="12" customFormat="1">
      <c r="B539" s="231"/>
      <c r="C539" s="232"/>
      <c r="D539" s="228" t="s">
        <v>153</v>
      </c>
      <c r="E539" s="233" t="s">
        <v>19</v>
      </c>
      <c r="F539" s="234" t="s">
        <v>648</v>
      </c>
      <c r="G539" s="232"/>
      <c r="H539" s="233" t="s">
        <v>19</v>
      </c>
      <c r="I539" s="235"/>
      <c r="J539" s="232"/>
      <c r="K539" s="232"/>
      <c r="L539" s="236"/>
      <c r="M539" s="237"/>
      <c r="N539" s="238"/>
      <c r="O539" s="238"/>
      <c r="P539" s="238"/>
      <c r="Q539" s="238"/>
      <c r="R539" s="238"/>
      <c r="S539" s="238"/>
      <c r="T539" s="239"/>
      <c r="AT539" s="240" t="s">
        <v>153</v>
      </c>
      <c r="AU539" s="240" t="s">
        <v>81</v>
      </c>
      <c r="AV539" s="12" t="s">
        <v>79</v>
      </c>
      <c r="AW539" s="12" t="s">
        <v>33</v>
      </c>
      <c r="AX539" s="12" t="s">
        <v>72</v>
      </c>
      <c r="AY539" s="240" t="s">
        <v>142</v>
      </c>
    </row>
    <row r="540" s="12" customFormat="1">
      <c r="B540" s="231"/>
      <c r="C540" s="232"/>
      <c r="D540" s="228" t="s">
        <v>153</v>
      </c>
      <c r="E540" s="233" t="s">
        <v>19</v>
      </c>
      <c r="F540" s="234" t="s">
        <v>651</v>
      </c>
      <c r="G540" s="232"/>
      <c r="H540" s="233" t="s">
        <v>19</v>
      </c>
      <c r="I540" s="235"/>
      <c r="J540" s="232"/>
      <c r="K540" s="232"/>
      <c r="L540" s="236"/>
      <c r="M540" s="237"/>
      <c r="N540" s="238"/>
      <c r="O540" s="238"/>
      <c r="P540" s="238"/>
      <c r="Q540" s="238"/>
      <c r="R540" s="238"/>
      <c r="S540" s="238"/>
      <c r="T540" s="239"/>
      <c r="AT540" s="240" t="s">
        <v>153</v>
      </c>
      <c r="AU540" s="240" t="s">
        <v>81</v>
      </c>
      <c r="AV540" s="12" t="s">
        <v>79</v>
      </c>
      <c r="AW540" s="12" t="s">
        <v>33</v>
      </c>
      <c r="AX540" s="12" t="s">
        <v>72</v>
      </c>
      <c r="AY540" s="240" t="s">
        <v>142</v>
      </c>
    </row>
    <row r="541" s="13" customFormat="1">
      <c r="B541" s="241"/>
      <c r="C541" s="242"/>
      <c r="D541" s="228" t="s">
        <v>153</v>
      </c>
      <c r="E541" s="243" t="s">
        <v>19</v>
      </c>
      <c r="F541" s="244" t="s">
        <v>705</v>
      </c>
      <c r="G541" s="242"/>
      <c r="H541" s="245">
        <v>1.3999999999999999</v>
      </c>
      <c r="I541" s="246"/>
      <c r="J541" s="242"/>
      <c r="K541" s="242"/>
      <c r="L541" s="247"/>
      <c r="M541" s="248"/>
      <c r="N541" s="249"/>
      <c r="O541" s="249"/>
      <c r="P541" s="249"/>
      <c r="Q541" s="249"/>
      <c r="R541" s="249"/>
      <c r="S541" s="249"/>
      <c r="T541" s="250"/>
      <c r="AT541" s="251" t="s">
        <v>153</v>
      </c>
      <c r="AU541" s="251" t="s">
        <v>81</v>
      </c>
      <c r="AV541" s="13" t="s">
        <v>81</v>
      </c>
      <c r="AW541" s="13" t="s">
        <v>33</v>
      </c>
      <c r="AX541" s="13" t="s">
        <v>79</v>
      </c>
      <c r="AY541" s="251" t="s">
        <v>142</v>
      </c>
    </row>
    <row r="542" s="1" customFormat="1" ht="20.4" customHeight="1">
      <c r="B542" s="39"/>
      <c r="C542" s="216" t="s">
        <v>706</v>
      </c>
      <c r="D542" s="216" t="s">
        <v>144</v>
      </c>
      <c r="E542" s="217" t="s">
        <v>707</v>
      </c>
      <c r="F542" s="218" t="s">
        <v>708</v>
      </c>
      <c r="G542" s="219" t="s">
        <v>147</v>
      </c>
      <c r="H542" s="220">
        <v>5</v>
      </c>
      <c r="I542" s="221"/>
      <c r="J542" s="222">
        <f>ROUND(I542*H542,2)</f>
        <v>0</v>
      </c>
      <c r="K542" s="218" t="s">
        <v>148</v>
      </c>
      <c r="L542" s="44"/>
      <c r="M542" s="223" t="s">
        <v>19</v>
      </c>
      <c r="N542" s="224" t="s">
        <v>43</v>
      </c>
      <c r="O542" s="80"/>
      <c r="P542" s="225">
        <f>O542*H542</f>
        <v>0</v>
      </c>
      <c r="Q542" s="225">
        <v>0</v>
      </c>
      <c r="R542" s="225">
        <f>Q542*H542</f>
        <v>0</v>
      </c>
      <c r="S542" s="225">
        <v>0.050000000000000003</v>
      </c>
      <c r="T542" s="226">
        <f>S542*H542</f>
        <v>0.25</v>
      </c>
      <c r="AR542" s="18" t="s">
        <v>149</v>
      </c>
      <c r="AT542" s="18" t="s">
        <v>144</v>
      </c>
      <c r="AU542" s="18" t="s">
        <v>81</v>
      </c>
      <c r="AY542" s="18" t="s">
        <v>142</v>
      </c>
      <c r="BE542" s="227">
        <f>IF(N542="základní",J542,0)</f>
        <v>0</v>
      </c>
      <c r="BF542" s="227">
        <f>IF(N542="snížená",J542,0)</f>
        <v>0</v>
      </c>
      <c r="BG542" s="227">
        <f>IF(N542="zákl. přenesená",J542,0)</f>
        <v>0</v>
      </c>
      <c r="BH542" s="227">
        <f>IF(N542="sníž. přenesená",J542,0)</f>
        <v>0</v>
      </c>
      <c r="BI542" s="227">
        <f>IF(N542="nulová",J542,0)</f>
        <v>0</v>
      </c>
      <c r="BJ542" s="18" t="s">
        <v>79</v>
      </c>
      <c r="BK542" s="227">
        <f>ROUND(I542*H542,2)</f>
        <v>0</v>
      </c>
      <c r="BL542" s="18" t="s">
        <v>149</v>
      </c>
      <c r="BM542" s="18" t="s">
        <v>709</v>
      </c>
    </row>
    <row r="543" s="12" customFormat="1">
      <c r="B543" s="231"/>
      <c r="C543" s="232"/>
      <c r="D543" s="228" t="s">
        <v>153</v>
      </c>
      <c r="E543" s="233" t="s">
        <v>19</v>
      </c>
      <c r="F543" s="234" t="s">
        <v>518</v>
      </c>
      <c r="G543" s="232"/>
      <c r="H543" s="233" t="s">
        <v>19</v>
      </c>
      <c r="I543" s="235"/>
      <c r="J543" s="232"/>
      <c r="K543" s="232"/>
      <c r="L543" s="236"/>
      <c r="M543" s="237"/>
      <c r="N543" s="238"/>
      <c r="O543" s="238"/>
      <c r="P543" s="238"/>
      <c r="Q543" s="238"/>
      <c r="R543" s="238"/>
      <c r="S543" s="238"/>
      <c r="T543" s="239"/>
      <c r="AT543" s="240" t="s">
        <v>153</v>
      </c>
      <c r="AU543" s="240" t="s">
        <v>81</v>
      </c>
      <c r="AV543" s="12" t="s">
        <v>79</v>
      </c>
      <c r="AW543" s="12" t="s">
        <v>33</v>
      </c>
      <c r="AX543" s="12" t="s">
        <v>72</v>
      </c>
      <c r="AY543" s="240" t="s">
        <v>142</v>
      </c>
    </row>
    <row r="544" s="13" customFormat="1">
      <c r="B544" s="241"/>
      <c r="C544" s="242"/>
      <c r="D544" s="228" t="s">
        <v>153</v>
      </c>
      <c r="E544" s="243" t="s">
        <v>19</v>
      </c>
      <c r="F544" s="244" t="s">
        <v>519</v>
      </c>
      <c r="G544" s="242"/>
      <c r="H544" s="245">
        <v>5</v>
      </c>
      <c r="I544" s="246"/>
      <c r="J544" s="242"/>
      <c r="K544" s="242"/>
      <c r="L544" s="247"/>
      <c r="M544" s="248"/>
      <c r="N544" s="249"/>
      <c r="O544" s="249"/>
      <c r="P544" s="249"/>
      <c r="Q544" s="249"/>
      <c r="R544" s="249"/>
      <c r="S544" s="249"/>
      <c r="T544" s="250"/>
      <c r="AT544" s="251" t="s">
        <v>153</v>
      </c>
      <c r="AU544" s="251" t="s">
        <v>81</v>
      </c>
      <c r="AV544" s="13" t="s">
        <v>81</v>
      </c>
      <c r="AW544" s="13" t="s">
        <v>33</v>
      </c>
      <c r="AX544" s="13" t="s">
        <v>79</v>
      </c>
      <c r="AY544" s="251" t="s">
        <v>142</v>
      </c>
    </row>
    <row r="545" s="1" customFormat="1" ht="20.4" customHeight="1">
      <c r="B545" s="39"/>
      <c r="C545" s="216" t="s">
        <v>710</v>
      </c>
      <c r="D545" s="216" t="s">
        <v>144</v>
      </c>
      <c r="E545" s="217" t="s">
        <v>711</v>
      </c>
      <c r="F545" s="218" t="s">
        <v>712</v>
      </c>
      <c r="G545" s="219" t="s">
        <v>147</v>
      </c>
      <c r="H545" s="220">
        <v>62.871000000000002</v>
      </c>
      <c r="I545" s="221"/>
      <c r="J545" s="222">
        <f>ROUND(I545*H545,2)</f>
        <v>0</v>
      </c>
      <c r="K545" s="218" t="s">
        <v>148</v>
      </c>
      <c r="L545" s="44"/>
      <c r="M545" s="223" t="s">
        <v>19</v>
      </c>
      <c r="N545" s="224" t="s">
        <v>43</v>
      </c>
      <c r="O545" s="80"/>
      <c r="P545" s="225">
        <f>O545*H545</f>
        <v>0</v>
      </c>
      <c r="Q545" s="225">
        <v>0</v>
      </c>
      <c r="R545" s="225">
        <f>Q545*H545</f>
        <v>0</v>
      </c>
      <c r="S545" s="225">
        <v>0.16900000000000001</v>
      </c>
      <c r="T545" s="226">
        <f>S545*H545</f>
        <v>10.625199</v>
      </c>
      <c r="AR545" s="18" t="s">
        <v>149</v>
      </c>
      <c r="AT545" s="18" t="s">
        <v>144</v>
      </c>
      <c r="AU545" s="18" t="s">
        <v>81</v>
      </c>
      <c r="AY545" s="18" t="s">
        <v>142</v>
      </c>
      <c r="BE545" s="227">
        <f>IF(N545="základní",J545,0)</f>
        <v>0</v>
      </c>
      <c r="BF545" s="227">
        <f>IF(N545="snížená",J545,0)</f>
        <v>0</v>
      </c>
      <c r="BG545" s="227">
        <f>IF(N545="zákl. přenesená",J545,0)</f>
        <v>0</v>
      </c>
      <c r="BH545" s="227">
        <f>IF(N545="sníž. přenesená",J545,0)</f>
        <v>0</v>
      </c>
      <c r="BI545" s="227">
        <f>IF(N545="nulová",J545,0)</f>
        <v>0</v>
      </c>
      <c r="BJ545" s="18" t="s">
        <v>79</v>
      </c>
      <c r="BK545" s="227">
        <f>ROUND(I545*H545,2)</f>
        <v>0</v>
      </c>
      <c r="BL545" s="18" t="s">
        <v>149</v>
      </c>
      <c r="BM545" s="18" t="s">
        <v>713</v>
      </c>
    </row>
    <row r="546" s="1" customFormat="1">
      <c r="B546" s="39"/>
      <c r="C546" s="40"/>
      <c r="D546" s="228" t="s">
        <v>151</v>
      </c>
      <c r="E546" s="40"/>
      <c r="F546" s="229" t="s">
        <v>714</v>
      </c>
      <c r="G546" s="40"/>
      <c r="H546" s="40"/>
      <c r="I546" s="143"/>
      <c r="J546" s="40"/>
      <c r="K546" s="40"/>
      <c r="L546" s="44"/>
      <c r="M546" s="230"/>
      <c r="N546" s="80"/>
      <c r="O546" s="80"/>
      <c r="P546" s="80"/>
      <c r="Q546" s="80"/>
      <c r="R546" s="80"/>
      <c r="S546" s="80"/>
      <c r="T546" s="81"/>
      <c r="AT546" s="18" t="s">
        <v>151</v>
      </c>
      <c r="AU546" s="18" t="s">
        <v>81</v>
      </c>
    </row>
    <row r="547" s="12" customFormat="1">
      <c r="B547" s="231"/>
      <c r="C547" s="232"/>
      <c r="D547" s="228" t="s">
        <v>153</v>
      </c>
      <c r="E547" s="233" t="s">
        <v>19</v>
      </c>
      <c r="F547" s="234" t="s">
        <v>167</v>
      </c>
      <c r="G547" s="232"/>
      <c r="H547" s="233" t="s">
        <v>19</v>
      </c>
      <c r="I547" s="235"/>
      <c r="J547" s="232"/>
      <c r="K547" s="232"/>
      <c r="L547" s="236"/>
      <c r="M547" s="237"/>
      <c r="N547" s="238"/>
      <c r="O547" s="238"/>
      <c r="P547" s="238"/>
      <c r="Q547" s="238"/>
      <c r="R547" s="238"/>
      <c r="S547" s="238"/>
      <c r="T547" s="239"/>
      <c r="AT547" s="240" t="s">
        <v>153</v>
      </c>
      <c r="AU547" s="240" t="s">
        <v>81</v>
      </c>
      <c r="AV547" s="12" t="s">
        <v>79</v>
      </c>
      <c r="AW547" s="12" t="s">
        <v>33</v>
      </c>
      <c r="AX547" s="12" t="s">
        <v>72</v>
      </c>
      <c r="AY547" s="240" t="s">
        <v>142</v>
      </c>
    </row>
    <row r="548" s="12" customFormat="1">
      <c r="B548" s="231"/>
      <c r="C548" s="232"/>
      <c r="D548" s="228" t="s">
        <v>153</v>
      </c>
      <c r="E548" s="233" t="s">
        <v>19</v>
      </c>
      <c r="F548" s="234" t="s">
        <v>648</v>
      </c>
      <c r="G548" s="232"/>
      <c r="H548" s="233" t="s">
        <v>19</v>
      </c>
      <c r="I548" s="235"/>
      <c r="J548" s="232"/>
      <c r="K548" s="232"/>
      <c r="L548" s="236"/>
      <c r="M548" s="237"/>
      <c r="N548" s="238"/>
      <c r="O548" s="238"/>
      <c r="P548" s="238"/>
      <c r="Q548" s="238"/>
      <c r="R548" s="238"/>
      <c r="S548" s="238"/>
      <c r="T548" s="239"/>
      <c r="AT548" s="240" t="s">
        <v>153</v>
      </c>
      <c r="AU548" s="240" t="s">
        <v>81</v>
      </c>
      <c r="AV548" s="12" t="s">
        <v>79</v>
      </c>
      <c r="AW548" s="12" t="s">
        <v>33</v>
      </c>
      <c r="AX548" s="12" t="s">
        <v>72</v>
      </c>
      <c r="AY548" s="240" t="s">
        <v>142</v>
      </c>
    </row>
    <row r="549" s="12" customFormat="1">
      <c r="B549" s="231"/>
      <c r="C549" s="232"/>
      <c r="D549" s="228" t="s">
        <v>153</v>
      </c>
      <c r="E549" s="233" t="s">
        <v>19</v>
      </c>
      <c r="F549" s="234" t="s">
        <v>715</v>
      </c>
      <c r="G549" s="232"/>
      <c r="H549" s="233" t="s">
        <v>19</v>
      </c>
      <c r="I549" s="235"/>
      <c r="J549" s="232"/>
      <c r="K549" s="232"/>
      <c r="L549" s="236"/>
      <c r="M549" s="237"/>
      <c r="N549" s="238"/>
      <c r="O549" s="238"/>
      <c r="P549" s="238"/>
      <c r="Q549" s="238"/>
      <c r="R549" s="238"/>
      <c r="S549" s="238"/>
      <c r="T549" s="239"/>
      <c r="AT549" s="240" t="s">
        <v>153</v>
      </c>
      <c r="AU549" s="240" t="s">
        <v>81</v>
      </c>
      <c r="AV549" s="12" t="s">
        <v>79</v>
      </c>
      <c r="AW549" s="12" t="s">
        <v>33</v>
      </c>
      <c r="AX549" s="12" t="s">
        <v>72</v>
      </c>
      <c r="AY549" s="240" t="s">
        <v>142</v>
      </c>
    </row>
    <row r="550" s="13" customFormat="1">
      <c r="B550" s="241"/>
      <c r="C550" s="242"/>
      <c r="D550" s="228" t="s">
        <v>153</v>
      </c>
      <c r="E550" s="243" t="s">
        <v>19</v>
      </c>
      <c r="F550" s="244" t="s">
        <v>716</v>
      </c>
      <c r="G550" s="242"/>
      <c r="H550" s="245">
        <v>21.440999999999999</v>
      </c>
      <c r="I550" s="246"/>
      <c r="J550" s="242"/>
      <c r="K550" s="242"/>
      <c r="L550" s="247"/>
      <c r="M550" s="248"/>
      <c r="N550" s="249"/>
      <c r="O550" s="249"/>
      <c r="P550" s="249"/>
      <c r="Q550" s="249"/>
      <c r="R550" s="249"/>
      <c r="S550" s="249"/>
      <c r="T550" s="250"/>
      <c r="AT550" s="251" t="s">
        <v>153</v>
      </c>
      <c r="AU550" s="251" t="s">
        <v>81</v>
      </c>
      <c r="AV550" s="13" t="s">
        <v>81</v>
      </c>
      <c r="AW550" s="13" t="s">
        <v>33</v>
      </c>
      <c r="AX550" s="13" t="s">
        <v>72</v>
      </c>
      <c r="AY550" s="251" t="s">
        <v>142</v>
      </c>
    </row>
    <row r="551" s="12" customFormat="1">
      <c r="B551" s="231"/>
      <c r="C551" s="232"/>
      <c r="D551" s="228" t="s">
        <v>153</v>
      </c>
      <c r="E551" s="233" t="s">
        <v>19</v>
      </c>
      <c r="F551" s="234" t="s">
        <v>717</v>
      </c>
      <c r="G551" s="232"/>
      <c r="H551" s="233" t="s">
        <v>19</v>
      </c>
      <c r="I551" s="235"/>
      <c r="J551" s="232"/>
      <c r="K551" s="232"/>
      <c r="L551" s="236"/>
      <c r="M551" s="237"/>
      <c r="N551" s="238"/>
      <c r="O551" s="238"/>
      <c r="P551" s="238"/>
      <c r="Q551" s="238"/>
      <c r="R551" s="238"/>
      <c r="S551" s="238"/>
      <c r="T551" s="239"/>
      <c r="AT551" s="240" t="s">
        <v>153</v>
      </c>
      <c r="AU551" s="240" t="s">
        <v>81</v>
      </c>
      <c r="AV551" s="12" t="s">
        <v>79</v>
      </c>
      <c r="AW551" s="12" t="s">
        <v>33</v>
      </c>
      <c r="AX551" s="12" t="s">
        <v>72</v>
      </c>
      <c r="AY551" s="240" t="s">
        <v>142</v>
      </c>
    </row>
    <row r="552" s="13" customFormat="1">
      <c r="B552" s="241"/>
      <c r="C552" s="242"/>
      <c r="D552" s="228" t="s">
        <v>153</v>
      </c>
      <c r="E552" s="243" t="s">
        <v>19</v>
      </c>
      <c r="F552" s="244" t="s">
        <v>718</v>
      </c>
      <c r="G552" s="242"/>
      <c r="H552" s="245">
        <v>6.5</v>
      </c>
      <c r="I552" s="246"/>
      <c r="J552" s="242"/>
      <c r="K552" s="242"/>
      <c r="L552" s="247"/>
      <c r="M552" s="248"/>
      <c r="N552" s="249"/>
      <c r="O552" s="249"/>
      <c r="P552" s="249"/>
      <c r="Q552" s="249"/>
      <c r="R552" s="249"/>
      <c r="S552" s="249"/>
      <c r="T552" s="250"/>
      <c r="AT552" s="251" t="s">
        <v>153</v>
      </c>
      <c r="AU552" s="251" t="s">
        <v>81</v>
      </c>
      <c r="AV552" s="13" t="s">
        <v>81</v>
      </c>
      <c r="AW552" s="13" t="s">
        <v>33</v>
      </c>
      <c r="AX552" s="13" t="s">
        <v>72</v>
      </c>
      <c r="AY552" s="251" t="s">
        <v>142</v>
      </c>
    </row>
    <row r="553" s="12" customFormat="1">
      <c r="B553" s="231"/>
      <c r="C553" s="232"/>
      <c r="D553" s="228" t="s">
        <v>153</v>
      </c>
      <c r="E553" s="233" t="s">
        <v>19</v>
      </c>
      <c r="F553" s="234" t="s">
        <v>719</v>
      </c>
      <c r="G553" s="232"/>
      <c r="H553" s="233" t="s">
        <v>19</v>
      </c>
      <c r="I553" s="235"/>
      <c r="J553" s="232"/>
      <c r="K553" s="232"/>
      <c r="L553" s="236"/>
      <c r="M553" s="237"/>
      <c r="N553" s="238"/>
      <c r="O553" s="238"/>
      <c r="P553" s="238"/>
      <c r="Q553" s="238"/>
      <c r="R553" s="238"/>
      <c r="S553" s="238"/>
      <c r="T553" s="239"/>
      <c r="AT553" s="240" t="s">
        <v>153</v>
      </c>
      <c r="AU553" s="240" t="s">
        <v>81</v>
      </c>
      <c r="AV553" s="12" t="s">
        <v>79</v>
      </c>
      <c r="AW553" s="12" t="s">
        <v>33</v>
      </c>
      <c r="AX553" s="12" t="s">
        <v>72</v>
      </c>
      <c r="AY553" s="240" t="s">
        <v>142</v>
      </c>
    </row>
    <row r="554" s="13" customFormat="1">
      <c r="B554" s="241"/>
      <c r="C554" s="242"/>
      <c r="D554" s="228" t="s">
        <v>153</v>
      </c>
      <c r="E554" s="243" t="s">
        <v>19</v>
      </c>
      <c r="F554" s="244" t="s">
        <v>720</v>
      </c>
      <c r="G554" s="242"/>
      <c r="H554" s="245">
        <v>9.5</v>
      </c>
      <c r="I554" s="246"/>
      <c r="J554" s="242"/>
      <c r="K554" s="242"/>
      <c r="L554" s="247"/>
      <c r="M554" s="248"/>
      <c r="N554" s="249"/>
      <c r="O554" s="249"/>
      <c r="P554" s="249"/>
      <c r="Q554" s="249"/>
      <c r="R554" s="249"/>
      <c r="S554" s="249"/>
      <c r="T554" s="250"/>
      <c r="AT554" s="251" t="s">
        <v>153</v>
      </c>
      <c r="AU554" s="251" t="s">
        <v>81</v>
      </c>
      <c r="AV554" s="13" t="s">
        <v>81</v>
      </c>
      <c r="AW554" s="13" t="s">
        <v>33</v>
      </c>
      <c r="AX554" s="13" t="s">
        <v>72</v>
      </c>
      <c r="AY554" s="251" t="s">
        <v>142</v>
      </c>
    </row>
    <row r="555" s="15" customFormat="1">
      <c r="B555" s="273"/>
      <c r="C555" s="274"/>
      <c r="D555" s="228" t="s">
        <v>153</v>
      </c>
      <c r="E555" s="275" t="s">
        <v>19</v>
      </c>
      <c r="F555" s="276" t="s">
        <v>412</v>
      </c>
      <c r="G555" s="274"/>
      <c r="H555" s="277">
        <v>37.441000000000002</v>
      </c>
      <c r="I555" s="278"/>
      <c r="J555" s="274"/>
      <c r="K555" s="274"/>
      <c r="L555" s="279"/>
      <c r="M555" s="280"/>
      <c r="N555" s="281"/>
      <c r="O555" s="281"/>
      <c r="P555" s="281"/>
      <c r="Q555" s="281"/>
      <c r="R555" s="281"/>
      <c r="S555" s="281"/>
      <c r="T555" s="282"/>
      <c r="AT555" s="283" t="s">
        <v>153</v>
      </c>
      <c r="AU555" s="283" t="s">
        <v>81</v>
      </c>
      <c r="AV555" s="15" t="s">
        <v>162</v>
      </c>
      <c r="AW555" s="15" t="s">
        <v>33</v>
      </c>
      <c r="AX555" s="15" t="s">
        <v>72</v>
      </c>
      <c r="AY555" s="283" t="s">
        <v>142</v>
      </c>
    </row>
    <row r="556" s="12" customFormat="1">
      <c r="B556" s="231"/>
      <c r="C556" s="232"/>
      <c r="D556" s="228" t="s">
        <v>153</v>
      </c>
      <c r="E556" s="233" t="s">
        <v>19</v>
      </c>
      <c r="F556" s="234" t="s">
        <v>721</v>
      </c>
      <c r="G556" s="232"/>
      <c r="H556" s="233" t="s">
        <v>19</v>
      </c>
      <c r="I556" s="235"/>
      <c r="J556" s="232"/>
      <c r="K556" s="232"/>
      <c r="L556" s="236"/>
      <c r="M556" s="237"/>
      <c r="N556" s="238"/>
      <c r="O556" s="238"/>
      <c r="P556" s="238"/>
      <c r="Q556" s="238"/>
      <c r="R556" s="238"/>
      <c r="S556" s="238"/>
      <c r="T556" s="239"/>
      <c r="AT556" s="240" t="s">
        <v>153</v>
      </c>
      <c r="AU556" s="240" t="s">
        <v>81</v>
      </c>
      <c r="AV556" s="12" t="s">
        <v>79</v>
      </c>
      <c r="AW556" s="12" t="s">
        <v>33</v>
      </c>
      <c r="AX556" s="12" t="s">
        <v>72</v>
      </c>
      <c r="AY556" s="240" t="s">
        <v>142</v>
      </c>
    </row>
    <row r="557" s="13" customFormat="1">
      <c r="B557" s="241"/>
      <c r="C557" s="242"/>
      <c r="D557" s="228" t="s">
        <v>153</v>
      </c>
      <c r="E557" s="243" t="s">
        <v>19</v>
      </c>
      <c r="F557" s="244" t="s">
        <v>722</v>
      </c>
      <c r="G557" s="242"/>
      <c r="H557" s="245">
        <v>25.43</v>
      </c>
      <c r="I557" s="246"/>
      <c r="J557" s="242"/>
      <c r="K557" s="242"/>
      <c r="L557" s="247"/>
      <c r="M557" s="248"/>
      <c r="N557" s="249"/>
      <c r="O557" s="249"/>
      <c r="P557" s="249"/>
      <c r="Q557" s="249"/>
      <c r="R557" s="249"/>
      <c r="S557" s="249"/>
      <c r="T557" s="250"/>
      <c r="AT557" s="251" t="s">
        <v>153</v>
      </c>
      <c r="AU557" s="251" t="s">
        <v>81</v>
      </c>
      <c r="AV557" s="13" t="s">
        <v>81</v>
      </c>
      <c r="AW557" s="13" t="s">
        <v>33</v>
      </c>
      <c r="AX557" s="13" t="s">
        <v>72</v>
      </c>
      <c r="AY557" s="251" t="s">
        <v>142</v>
      </c>
    </row>
    <row r="558" s="15" customFormat="1">
      <c r="B558" s="273"/>
      <c r="C558" s="274"/>
      <c r="D558" s="228" t="s">
        <v>153</v>
      </c>
      <c r="E558" s="275" t="s">
        <v>19</v>
      </c>
      <c r="F558" s="276" t="s">
        <v>412</v>
      </c>
      <c r="G558" s="274"/>
      <c r="H558" s="277">
        <v>25.43</v>
      </c>
      <c r="I558" s="278"/>
      <c r="J558" s="274"/>
      <c r="K558" s="274"/>
      <c r="L558" s="279"/>
      <c r="M558" s="280"/>
      <c r="N558" s="281"/>
      <c r="O558" s="281"/>
      <c r="P558" s="281"/>
      <c r="Q558" s="281"/>
      <c r="R558" s="281"/>
      <c r="S558" s="281"/>
      <c r="T558" s="282"/>
      <c r="AT558" s="283" t="s">
        <v>153</v>
      </c>
      <c r="AU558" s="283" t="s">
        <v>81</v>
      </c>
      <c r="AV558" s="15" t="s">
        <v>162</v>
      </c>
      <c r="AW558" s="15" t="s">
        <v>33</v>
      </c>
      <c r="AX558" s="15" t="s">
        <v>72</v>
      </c>
      <c r="AY558" s="283" t="s">
        <v>142</v>
      </c>
    </row>
    <row r="559" s="14" customFormat="1">
      <c r="B559" s="252"/>
      <c r="C559" s="253"/>
      <c r="D559" s="228" t="s">
        <v>153</v>
      </c>
      <c r="E559" s="254" t="s">
        <v>19</v>
      </c>
      <c r="F559" s="255" t="s">
        <v>227</v>
      </c>
      <c r="G559" s="253"/>
      <c r="H559" s="256">
        <v>62.871000000000002</v>
      </c>
      <c r="I559" s="257"/>
      <c r="J559" s="253"/>
      <c r="K559" s="253"/>
      <c r="L559" s="258"/>
      <c r="M559" s="259"/>
      <c r="N559" s="260"/>
      <c r="O559" s="260"/>
      <c r="P559" s="260"/>
      <c r="Q559" s="260"/>
      <c r="R559" s="260"/>
      <c r="S559" s="260"/>
      <c r="T559" s="261"/>
      <c r="AT559" s="262" t="s">
        <v>153</v>
      </c>
      <c r="AU559" s="262" t="s">
        <v>81</v>
      </c>
      <c r="AV559" s="14" t="s">
        <v>149</v>
      </c>
      <c r="AW559" s="14" t="s">
        <v>33</v>
      </c>
      <c r="AX559" s="14" t="s">
        <v>79</v>
      </c>
      <c r="AY559" s="262" t="s">
        <v>142</v>
      </c>
    </row>
    <row r="560" s="1" customFormat="1" ht="20.4" customHeight="1">
      <c r="B560" s="39"/>
      <c r="C560" s="216" t="s">
        <v>723</v>
      </c>
      <c r="D560" s="216" t="s">
        <v>144</v>
      </c>
      <c r="E560" s="217" t="s">
        <v>724</v>
      </c>
      <c r="F560" s="218" t="s">
        <v>725</v>
      </c>
      <c r="G560" s="219" t="s">
        <v>147</v>
      </c>
      <c r="H560" s="220">
        <v>27</v>
      </c>
      <c r="I560" s="221"/>
      <c r="J560" s="222">
        <f>ROUND(I560*H560,2)</f>
        <v>0</v>
      </c>
      <c r="K560" s="218" t="s">
        <v>148</v>
      </c>
      <c r="L560" s="44"/>
      <c r="M560" s="223" t="s">
        <v>19</v>
      </c>
      <c r="N560" s="224" t="s">
        <v>43</v>
      </c>
      <c r="O560" s="80"/>
      <c r="P560" s="225">
        <f>O560*H560</f>
        <v>0</v>
      </c>
      <c r="Q560" s="225">
        <v>0</v>
      </c>
      <c r="R560" s="225">
        <f>Q560*H560</f>
        <v>0</v>
      </c>
      <c r="S560" s="225">
        <v>0.088999999999999996</v>
      </c>
      <c r="T560" s="226">
        <f>S560*H560</f>
        <v>2.403</v>
      </c>
      <c r="AR560" s="18" t="s">
        <v>149</v>
      </c>
      <c r="AT560" s="18" t="s">
        <v>144</v>
      </c>
      <c r="AU560" s="18" t="s">
        <v>81</v>
      </c>
      <c r="AY560" s="18" t="s">
        <v>142</v>
      </c>
      <c r="BE560" s="227">
        <f>IF(N560="základní",J560,0)</f>
        <v>0</v>
      </c>
      <c r="BF560" s="227">
        <f>IF(N560="snížená",J560,0)</f>
        <v>0</v>
      </c>
      <c r="BG560" s="227">
        <f>IF(N560="zákl. přenesená",J560,0)</f>
        <v>0</v>
      </c>
      <c r="BH560" s="227">
        <f>IF(N560="sníž. přenesená",J560,0)</f>
        <v>0</v>
      </c>
      <c r="BI560" s="227">
        <f>IF(N560="nulová",J560,0)</f>
        <v>0</v>
      </c>
      <c r="BJ560" s="18" t="s">
        <v>79</v>
      </c>
      <c r="BK560" s="227">
        <f>ROUND(I560*H560,2)</f>
        <v>0</v>
      </c>
      <c r="BL560" s="18" t="s">
        <v>149</v>
      </c>
      <c r="BM560" s="18" t="s">
        <v>726</v>
      </c>
    </row>
    <row r="561" s="1" customFormat="1">
      <c r="B561" s="39"/>
      <c r="C561" s="40"/>
      <c r="D561" s="228" t="s">
        <v>151</v>
      </c>
      <c r="E561" s="40"/>
      <c r="F561" s="229" t="s">
        <v>714</v>
      </c>
      <c r="G561" s="40"/>
      <c r="H561" s="40"/>
      <c r="I561" s="143"/>
      <c r="J561" s="40"/>
      <c r="K561" s="40"/>
      <c r="L561" s="44"/>
      <c r="M561" s="230"/>
      <c r="N561" s="80"/>
      <c r="O561" s="80"/>
      <c r="P561" s="80"/>
      <c r="Q561" s="80"/>
      <c r="R561" s="80"/>
      <c r="S561" s="80"/>
      <c r="T561" s="81"/>
      <c r="AT561" s="18" t="s">
        <v>151</v>
      </c>
      <c r="AU561" s="18" t="s">
        <v>81</v>
      </c>
    </row>
    <row r="562" s="12" customFormat="1">
      <c r="B562" s="231"/>
      <c r="C562" s="232"/>
      <c r="D562" s="228" t="s">
        <v>153</v>
      </c>
      <c r="E562" s="233" t="s">
        <v>19</v>
      </c>
      <c r="F562" s="234" t="s">
        <v>167</v>
      </c>
      <c r="G562" s="232"/>
      <c r="H562" s="233" t="s">
        <v>19</v>
      </c>
      <c r="I562" s="235"/>
      <c r="J562" s="232"/>
      <c r="K562" s="232"/>
      <c r="L562" s="236"/>
      <c r="M562" s="237"/>
      <c r="N562" s="238"/>
      <c r="O562" s="238"/>
      <c r="P562" s="238"/>
      <c r="Q562" s="238"/>
      <c r="R562" s="238"/>
      <c r="S562" s="238"/>
      <c r="T562" s="239"/>
      <c r="AT562" s="240" t="s">
        <v>153</v>
      </c>
      <c r="AU562" s="240" t="s">
        <v>81</v>
      </c>
      <c r="AV562" s="12" t="s">
        <v>79</v>
      </c>
      <c r="AW562" s="12" t="s">
        <v>33</v>
      </c>
      <c r="AX562" s="12" t="s">
        <v>72</v>
      </c>
      <c r="AY562" s="240" t="s">
        <v>142</v>
      </c>
    </row>
    <row r="563" s="12" customFormat="1">
      <c r="B563" s="231"/>
      <c r="C563" s="232"/>
      <c r="D563" s="228" t="s">
        <v>153</v>
      </c>
      <c r="E563" s="233" t="s">
        <v>19</v>
      </c>
      <c r="F563" s="234" t="s">
        <v>648</v>
      </c>
      <c r="G563" s="232"/>
      <c r="H563" s="233" t="s">
        <v>19</v>
      </c>
      <c r="I563" s="235"/>
      <c r="J563" s="232"/>
      <c r="K563" s="232"/>
      <c r="L563" s="236"/>
      <c r="M563" s="237"/>
      <c r="N563" s="238"/>
      <c r="O563" s="238"/>
      <c r="P563" s="238"/>
      <c r="Q563" s="238"/>
      <c r="R563" s="238"/>
      <c r="S563" s="238"/>
      <c r="T563" s="239"/>
      <c r="AT563" s="240" t="s">
        <v>153</v>
      </c>
      <c r="AU563" s="240" t="s">
        <v>81</v>
      </c>
      <c r="AV563" s="12" t="s">
        <v>79</v>
      </c>
      <c r="AW563" s="12" t="s">
        <v>33</v>
      </c>
      <c r="AX563" s="12" t="s">
        <v>72</v>
      </c>
      <c r="AY563" s="240" t="s">
        <v>142</v>
      </c>
    </row>
    <row r="564" s="12" customFormat="1">
      <c r="B564" s="231"/>
      <c r="C564" s="232"/>
      <c r="D564" s="228" t="s">
        <v>153</v>
      </c>
      <c r="E564" s="233" t="s">
        <v>19</v>
      </c>
      <c r="F564" s="234" t="s">
        <v>727</v>
      </c>
      <c r="G564" s="232"/>
      <c r="H564" s="233" t="s">
        <v>19</v>
      </c>
      <c r="I564" s="235"/>
      <c r="J564" s="232"/>
      <c r="K564" s="232"/>
      <c r="L564" s="236"/>
      <c r="M564" s="237"/>
      <c r="N564" s="238"/>
      <c r="O564" s="238"/>
      <c r="P564" s="238"/>
      <c r="Q564" s="238"/>
      <c r="R564" s="238"/>
      <c r="S564" s="238"/>
      <c r="T564" s="239"/>
      <c r="AT564" s="240" t="s">
        <v>153</v>
      </c>
      <c r="AU564" s="240" t="s">
        <v>81</v>
      </c>
      <c r="AV564" s="12" t="s">
        <v>79</v>
      </c>
      <c r="AW564" s="12" t="s">
        <v>33</v>
      </c>
      <c r="AX564" s="12" t="s">
        <v>72</v>
      </c>
      <c r="AY564" s="240" t="s">
        <v>142</v>
      </c>
    </row>
    <row r="565" s="13" customFormat="1">
      <c r="B565" s="241"/>
      <c r="C565" s="242"/>
      <c r="D565" s="228" t="s">
        <v>153</v>
      </c>
      <c r="E565" s="243" t="s">
        <v>19</v>
      </c>
      <c r="F565" s="244" t="s">
        <v>728</v>
      </c>
      <c r="G565" s="242"/>
      <c r="H565" s="245">
        <v>27</v>
      </c>
      <c r="I565" s="246"/>
      <c r="J565" s="242"/>
      <c r="K565" s="242"/>
      <c r="L565" s="247"/>
      <c r="M565" s="248"/>
      <c r="N565" s="249"/>
      <c r="O565" s="249"/>
      <c r="P565" s="249"/>
      <c r="Q565" s="249"/>
      <c r="R565" s="249"/>
      <c r="S565" s="249"/>
      <c r="T565" s="250"/>
      <c r="AT565" s="251" t="s">
        <v>153</v>
      </c>
      <c r="AU565" s="251" t="s">
        <v>81</v>
      </c>
      <c r="AV565" s="13" t="s">
        <v>81</v>
      </c>
      <c r="AW565" s="13" t="s">
        <v>33</v>
      </c>
      <c r="AX565" s="13" t="s">
        <v>72</v>
      </c>
      <c r="AY565" s="251" t="s">
        <v>142</v>
      </c>
    </row>
    <row r="566" s="14" customFormat="1">
      <c r="B566" s="252"/>
      <c r="C566" s="253"/>
      <c r="D566" s="228" t="s">
        <v>153</v>
      </c>
      <c r="E566" s="254" t="s">
        <v>19</v>
      </c>
      <c r="F566" s="255" t="s">
        <v>227</v>
      </c>
      <c r="G566" s="253"/>
      <c r="H566" s="256">
        <v>27</v>
      </c>
      <c r="I566" s="257"/>
      <c r="J566" s="253"/>
      <c r="K566" s="253"/>
      <c r="L566" s="258"/>
      <c r="M566" s="259"/>
      <c r="N566" s="260"/>
      <c r="O566" s="260"/>
      <c r="P566" s="260"/>
      <c r="Q566" s="260"/>
      <c r="R566" s="260"/>
      <c r="S566" s="260"/>
      <c r="T566" s="261"/>
      <c r="AT566" s="262" t="s">
        <v>153</v>
      </c>
      <c r="AU566" s="262" t="s">
        <v>81</v>
      </c>
      <c r="AV566" s="14" t="s">
        <v>149</v>
      </c>
      <c r="AW566" s="14" t="s">
        <v>33</v>
      </c>
      <c r="AX566" s="14" t="s">
        <v>79</v>
      </c>
      <c r="AY566" s="262" t="s">
        <v>142</v>
      </c>
    </row>
    <row r="567" s="1" customFormat="1" ht="30.6" customHeight="1">
      <c r="B567" s="39"/>
      <c r="C567" s="216" t="s">
        <v>729</v>
      </c>
      <c r="D567" s="216" t="s">
        <v>144</v>
      </c>
      <c r="E567" s="217" t="s">
        <v>730</v>
      </c>
      <c r="F567" s="218" t="s">
        <v>731</v>
      </c>
      <c r="G567" s="219" t="s">
        <v>147</v>
      </c>
      <c r="H567" s="220">
        <v>45</v>
      </c>
      <c r="I567" s="221"/>
      <c r="J567" s="222">
        <f>ROUND(I567*H567,2)</f>
        <v>0</v>
      </c>
      <c r="K567" s="218" t="s">
        <v>148</v>
      </c>
      <c r="L567" s="44"/>
      <c r="M567" s="223" t="s">
        <v>19</v>
      </c>
      <c r="N567" s="224" t="s">
        <v>43</v>
      </c>
      <c r="O567" s="80"/>
      <c r="P567" s="225">
        <f>O567*H567</f>
        <v>0</v>
      </c>
      <c r="Q567" s="225">
        <v>0</v>
      </c>
      <c r="R567" s="225">
        <f>Q567*H567</f>
        <v>0</v>
      </c>
      <c r="S567" s="225">
        <v>0</v>
      </c>
      <c r="T567" s="226">
        <f>S567*H567</f>
        <v>0</v>
      </c>
      <c r="AR567" s="18" t="s">
        <v>149</v>
      </c>
      <c r="AT567" s="18" t="s">
        <v>144</v>
      </c>
      <c r="AU567" s="18" t="s">
        <v>81</v>
      </c>
      <c r="AY567" s="18" t="s">
        <v>142</v>
      </c>
      <c r="BE567" s="227">
        <f>IF(N567="základní",J567,0)</f>
        <v>0</v>
      </c>
      <c r="BF567" s="227">
        <f>IF(N567="snížená",J567,0)</f>
        <v>0</v>
      </c>
      <c r="BG567" s="227">
        <f>IF(N567="zákl. přenesená",J567,0)</f>
        <v>0</v>
      </c>
      <c r="BH567" s="227">
        <f>IF(N567="sníž. přenesená",J567,0)</f>
        <v>0</v>
      </c>
      <c r="BI567" s="227">
        <f>IF(N567="nulová",J567,0)</f>
        <v>0</v>
      </c>
      <c r="BJ567" s="18" t="s">
        <v>79</v>
      </c>
      <c r="BK567" s="227">
        <f>ROUND(I567*H567,2)</f>
        <v>0</v>
      </c>
      <c r="BL567" s="18" t="s">
        <v>149</v>
      </c>
      <c r="BM567" s="18" t="s">
        <v>732</v>
      </c>
    </row>
    <row r="568" s="1" customFormat="1">
      <c r="B568" s="39"/>
      <c r="C568" s="40"/>
      <c r="D568" s="228" t="s">
        <v>151</v>
      </c>
      <c r="E568" s="40"/>
      <c r="F568" s="229" t="s">
        <v>733</v>
      </c>
      <c r="G568" s="40"/>
      <c r="H568" s="40"/>
      <c r="I568" s="143"/>
      <c r="J568" s="40"/>
      <c r="K568" s="40"/>
      <c r="L568" s="44"/>
      <c r="M568" s="230"/>
      <c r="N568" s="80"/>
      <c r="O568" s="80"/>
      <c r="P568" s="80"/>
      <c r="Q568" s="80"/>
      <c r="R568" s="80"/>
      <c r="S568" s="80"/>
      <c r="T568" s="81"/>
      <c r="AT568" s="18" t="s">
        <v>151</v>
      </c>
      <c r="AU568" s="18" t="s">
        <v>81</v>
      </c>
    </row>
    <row r="569" s="12" customFormat="1">
      <c r="B569" s="231"/>
      <c r="C569" s="232"/>
      <c r="D569" s="228" t="s">
        <v>153</v>
      </c>
      <c r="E569" s="233" t="s">
        <v>19</v>
      </c>
      <c r="F569" s="234" t="s">
        <v>154</v>
      </c>
      <c r="G569" s="232"/>
      <c r="H569" s="233" t="s">
        <v>19</v>
      </c>
      <c r="I569" s="235"/>
      <c r="J569" s="232"/>
      <c r="K569" s="232"/>
      <c r="L569" s="236"/>
      <c r="M569" s="237"/>
      <c r="N569" s="238"/>
      <c r="O569" s="238"/>
      <c r="P569" s="238"/>
      <c r="Q569" s="238"/>
      <c r="R569" s="238"/>
      <c r="S569" s="238"/>
      <c r="T569" s="239"/>
      <c r="AT569" s="240" t="s">
        <v>153</v>
      </c>
      <c r="AU569" s="240" t="s">
        <v>81</v>
      </c>
      <c r="AV569" s="12" t="s">
        <v>79</v>
      </c>
      <c r="AW569" s="12" t="s">
        <v>33</v>
      </c>
      <c r="AX569" s="12" t="s">
        <v>72</v>
      </c>
      <c r="AY569" s="240" t="s">
        <v>142</v>
      </c>
    </row>
    <row r="570" s="12" customFormat="1">
      <c r="B570" s="231"/>
      <c r="C570" s="232"/>
      <c r="D570" s="228" t="s">
        <v>153</v>
      </c>
      <c r="E570" s="233" t="s">
        <v>19</v>
      </c>
      <c r="F570" s="234" t="s">
        <v>453</v>
      </c>
      <c r="G570" s="232"/>
      <c r="H570" s="233" t="s">
        <v>19</v>
      </c>
      <c r="I570" s="235"/>
      <c r="J570" s="232"/>
      <c r="K570" s="232"/>
      <c r="L570" s="236"/>
      <c r="M570" s="237"/>
      <c r="N570" s="238"/>
      <c r="O570" s="238"/>
      <c r="P570" s="238"/>
      <c r="Q570" s="238"/>
      <c r="R570" s="238"/>
      <c r="S570" s="238"/>
      <c r="T570" s="239"/>
      <c r="AT570" s="240" t="s">
        <v>153</v>
      </c>
      <c r="AU570" s="240" t="s">
        <v>81</v>
      </c>
      <c r="AV570" s="12" t="s">
        <v>79</v>
      </c>
      <c r="AW570" s="12" t="s">
        <v>33</v>
      </c>
      <c r="AX570" s="12" t="s">
        <v>72</v>
      </c>
      <c r="AY570" s="240" t="s">
        <v>142</v>
      </c>
    </row>
    <row r="571" s="13" customFormat="1">
      <c r="B571" s="241"/>
      <c r="C571" s="242"/>
      <c r="D571" s="228" t="s">
        <v>153</v>
      </c>
      <c r="E571" s="243" t="s">
        <v>19</v>
      </c>
      <c r="F571" s="244" t="s">
        <v>202</v>
      </c>
      <c r="G571" s="242"/>
      <c r="H571" s="245">
        <v>45</v>
      </c>
      <c r="I571" s="246"/>
      <c r="J571" s="242"/>
      <c r="K571" s="242"/>
      <c r="L571" s="247"/>
      <c r="M571" s="248"/>
      <c r="N571" s="249"/>
      <c r="O571" s="249"/>
      <c r="P571" s="249"/>
      <c r="Q571" s="249"/>
      <c r="R571" s="249"/>
      <c r="S571" s="249"/>
      <c r="T571" s="250"/>
      <c r="AT571" s="251" t="s">
        <v>153</v>
      </c>
      <c r="AU571" s="251" t="s">
        <v>81</v>
      </c>
      <c r="AV571" s="13" t="s">
        <v>81</v>
      </c>
      <c r="AW571" s="13" t="s">
        <v>33</v>
      </c>
      <c r="AX571" s="13" t="s">
        <v>79</v>
      </c>
      <c r="AY571" s="251" t="s">
        <v>142</v>
      </c>
    </row>
    <row r="572" s="1" customFormat="1" ht="30.6" customHeight="1">
      <c r="B572" s="39"/>
      <c r="C572" s="216" t="s">
        <v>734</v>
      </c>
      <c r="D572" s="216" t="s">
        <v>144</v>
      </c>
      <c r="E572" s="217" t="s">
        <v>735</v>
      </c>
      <c r="F572" s="218" t="s">
        <v>736</v>
      </c>
      <c r="G572" s="219" t="s">
        <v>147</v>
      </c>
      <c r="H572" s="220">
        <v>8</v>
      </c>
      <c r="I572" s="221"/>
      <c r="J572" s="222">
        <f>ROUND(I572*H572,2)</f>
        <v>0</v>
      </c>
      <c r="K572" s="218" t="s">
        <v>148</v>
      </c>
      <c r="L572" s="44"/>
      <c r="M572" s="223" t="s">
        <v>19</v>
      </c>
      <c r="N572" s="224" t="s">
        <v>43</v>
      </c>
      <c r="O572" s="80"/>
      <c r="P572" s="225">
        <f>O572*H572</f>
        <v>0</v>
      </c>
      <c r="Q572" s="225">
        <v>0</v>
      </c>
      <c r="R572" s="225">
        <f>Q572*H572</f>
        <v>0</v>
      </c>
      <c r="S572" s="225">
        <v>0</v>
      </c>
      <c r="T572" s="226">
        <f>S572*H572</f>
        <v>0</v>
      </c>
      <c r="AR572" s="18" t="s">
        <v>149</v>
      </c>
      <c r="AT572" s="18" t="s">
        <v>144</v>
      </c>
      <c r="AU572" s="18" t="s">
        <v>81</v>
      </c>
      <c r="AY572" s="18" t="s">
        <v>142</v>
      </c>
      <c r="BE572" s="227">
        <f>IF(N572="základní",J572,0)</f>
        <v>0</v>
      </c>
      <c r="BF572" s="227">
        <f>IF(N572="snížená",J572,0)</f>
        <v>0</v>
      </c>
      <c r="BG572" s="227">
        <f>IF(N572="zákl. přenesená",J572,0)</f>
        <v>0</v>
      </c>
      <c r="BH572" s="227">
        <f>IF(N572="sníž. přenesená",J572,0)</f>
        <v>0</v>
      </c>
      <c r="BI572" s="227">
        <f>IF(N572="nulová",J572,0)</f>
        <v>0</v>
      </c>
      <c r="BJ572" s="18" t="s">
        <v>79</v>
      </c>
      <c r="BK572" s="227">
        <f>ROUND(I572*H572,2)</f>
        <v>0</v>
      </c>
      <c r="BL572" s="18" t="s">
        <v>149</v>
      </c>
      <c r="BM572" s="18" t="s">
        <v>737</v>
      </c>
    </row>
    <row r="573" s="1" customFormat="1">
      <c r="B573" s="39"/>
      <c r="C573" s="40"/>
      <c r="D573" s="228" t="s">
        <v>151</v>
      </c>
      <c r="E573" s="40"/>
      <c r="F573" s="229" t="s">
        <v>733</v>
      </c>
      <c r="G573" s="40"/>
      <c r="H573" s="40"/>
      <c r="I573" s="143"/>
      <c r="J573" s="40"/>
      <c r="K573" s="40"/>
      <c r="L573" s="44"/>
      <c r="M573" s="230"/>
      <c r="N573" s="80"/>
      <c r="O573" s="80"/>
      <c r="P573" s="80"/>
      <c r="Q573" s="80"/>
      <c r="R573" s="80"/>
      <c r="S573" s="80"/>
      <c r="T573" s="81"/>
      <c r="AT573" s="18" t="s">
        <v>151</v>
      </c>
      <c r="AU573" s="18" t="s">
        <v>81</v>
      </c>
    </row>
    <row r="574" s="12" customFormat="1">
      <c r="B574" s="231"/>
      <c r="C574" s="232"/>
      <c r="D574" s="228" t="s">
        <v>153</v>
      </c>
      <c r="E574" s="233" t="s">
        <v>19</v>
      </c>
      <c r="F574" s="234" t="s">
        <v>154</v>
      </c>
      <c r="G574" s="232"/>
      <c r="H574" s="233" t="s">
        <v>19</v>
      </c>
      <c r="I574" s="235"/>
      <c r="J574" s="232"/>
      <c r="K574" s="232"/>
      <c r="L574" s="236"/>
      <c r="M574" s="237"/>
      <c r="N574" s="238"/>
      <c r="O574" s="238"/>
      <c r="P574" s="238"/>
      <c r="Q574" s="238"/>
      <c r="R574" s="238"/>
      <c r="S574" s="238"/>
      <c r="T574" s="239"/>
      <c r="AT574" s="240" t="s">
        <v>153</v>
      </c>
      <c r="AU574" s="240" t="s">
        <v>81</v>
      </c>
      <c r="AV574" s="12" t="s">
        <v>79</v>
      </c>
      <c r="AW574" s="12" t="s">
        <v>33</v>
      </c>
      <c r="AX574" s="12" t="s">
        <v>72</v>
      </c>
      <c r="AY574" s="240" t="s">
        <v>142</v>
      </c>
    </row>
    <row r="575" s="12" customFormat="1">
      <c r="B575" s="231"/>
      <c r="C575" s="232"/>
      <c r="D575" s="228" t="s">
        <v>153</v>
      </c>
      <c r="E575" s="233" t="s">
        <v>19</v>
      </c>
      <c r="F575" s="234" t="s">
        <v>463</v>
      </c>
      <c r="G575" s="232"/>
      <c r="H575" s="233" t="s">
        <v>19</v>
      </c>
      <c r="I575" s="235"/>
      <c r="J575" s="232"/>
      <c r="K575" s="232"/>
      <c r="L575" s="236"/>
      <c r="M575" s="237"/>
      <c r="N575" s="238"/>
      <c r="O575" s="238"/>
      <c r="P575" s="238"/>
      <c r="Q575" s="238"/>
      <c r="R575" s="238"/>
      <c r="S575" s="238"/>
      <c r="T575" s="239"/>
      <c r="AT575" s="240" t="s">
        <v>153</v>
      </c>
      <c r="AU575" s="240" t="s">
        <v>81</v>
      </c>
      <c r="AV575" s="12" t="s">
        <v>79</v>
      </c>
      <c r="AW575" s="12" t="s">
        <v>33</v>
      </c>
      <c r="AX575" s="12" t="s">
        <v>72</v>
      </c>
      <c r="AY575" s="240" t="s">
        <v>142</v>
      </c>
    </row>
    <row r="576" s="13" customFormat="1">
      <c r="B576" s="241"/>
      <c r="C576" s="242"/>
      <c r="D576" s="228" t="s">
        <v>153</v>
      </c>
      <c r="E576" s="243" t="s">
        <v>19</v>
      </c>
      <c r="F576" s="244" t="s">
        <v>177</v>
      </c>
      <c r="G576" s="242"/>
      <c r="H576" s="245">
        <v>8</v>
      </c>
      <c r="I576" s="246"/>
      <c r="J576" s="242"/>
      <c r="K576" s="242"/>
      <c r="L576" s="247"/>
      <c r="M576" s="248"/>
      <c r="N576" s="249"/>
      <c r="O576" s="249"/>
      <c r="P576" s="249"/>
      <c r="Q576" s="249"/>
      <c r="R576" s="249"/>
      <c r="S576" s="249"/>
      <c r="T576" s="250"/>
      <c r="AT576" s="251" t="s">
        <v>153</v>
      </c>
      <c r="AU576" s="251" t="s">
        <v>81</v>
      </c>
      <c r="AV576" s="13" t="s">
        <v>81</v>
      </c>
      <c r="AW576" s="13" t="s">
        <v>33</v>
      </c>
      <c r="AX576" s="13" t="s">
        <v>79</v>
      </c>
      <c r="AY576" s="251" t="s">
        <v>142</v>
      </c>
    </row>
    <row r="577" s="1" customFormat="1" ht="20.4" customHeight="1">
      <c r="B577" s="39"/>
      <c r="C577" s="216" t="s">
        <v>738</v>
      </c>
      <c r="D577" s="216" t="s">
        <v>144</v>
      </c>
      <c r="E577" s="217" t="s">
        <v>739</v>
      </c>
      <c r="F577" s="218" t="s">
        <v>740</v>
      </c>
      <c r="G577" s="219" t="s">
        <v>147</v>
      </c>
      <c r="H577" s="220">
        <v>80.370999999999995</v>
      </c>
      <c r="I577" s="221"/>
      <c r="J577" s="222">
        <f>ROUND(I577*H577,2)</f>
        <v>0</v>
      </c>
      <c r="K577" s="218" t="s">
        <v>148</v>
      </c>
      <c r="L577" s="44"/>
      <c r="M577" s="223" t="s">
        <v>19</v>
      </c>
      <c r="N577" s="224" t="s">
        <v>43</v>
      </c>
      <c r="O577" s="80"/>
      <c r="P577" s="225">
        <f>O577*H577</f>
        <v>0</v>
      </c>
      <c r="Q577" s="225">
        <v>0</v>
      </c>
      <c r="R577" s="225">
        <f>Q577*H577</f>
        <v>0</v>
      </c>
      <c r="S577" s="225">
        <v>0</v>
      </c>
      <c r="T577" s="226">
        <f>S577*H577</f>
        <v>0</v>
      </c>
      <c r="AR577" s="18" t="s">
        <v>149</v>
      </c>
      <c r="AT577" s="18" t="s">
        <v>144</v>
      </c>
      <c r="AU577" s="18" t="s">
        <v>81</v>
      </c>
      <c r="AY577" s="18" t="s">
        <v>142</v>
      </c>
      <c r="BE577" s="227">
        <f>IF(N577="základní",J577,0)</f>
        <v>0</v>
      </c>
      <c r="BF577" s="227">
        <f>IF(N577="snížená",J577,0)</f>
        <v>0</v>
      </c>
      <c r="BG577" s="227">
        <f>IF(N577="zákl. přenesená",J577,0)</f>
        <v>0</v>
      </c>
      <c r="BH577" s="227">
        <f>IF(N577="sníž. přenesená",J577,0)</f>
        <v>0</v>
      </c>
      <c r="BI577" s="227">
        <f>IF(N577="nulová",J577,0)</f>
        <v>0</v>
      </c>
      <c r="BJ577" s="18" t="s">
        <v>79</v>
      </c>
      <c r="BK577" s="227">
        <f>ROUND(I577*H577,2)</f>
        <v>0</v>
      </c>
      <c r="BL577" s="18" t="s">
        <v>149</v>
      </c>
      <c r="BM577" s="18" t="s">
        <v>741</v>
      </c>
    </row>
    <row r="578" s="1" customFormat="1">
      <c r="B578" s="39"/>
      <c r="C578" s="40"/>
      <c r="D578" s="228" t="s">
        <v>151</v>
      </c>
      <c r="E578" s="40"/>
      <c r="F578" s="229" t="s">
        <v>742</v>
      </c>
      <c r="G578" s="40"/>
      <c r="H578" s="40"/>
      <c r="I578" s="143"/>
      <c r="J578" s="40"/>
      <c r="K578" s="40"/>
      <c r="L578" s="44"/>
      <c r="M578" s="230"/>
      <c r="N578" s="80"/>
      <c r="O578" s="80"/>
      <c r="P578" s="80"/>
      <c r="Q578" s="80"/>
      <c r="R578" s="80"/>
      <c r="S578" s="80"/>
      <c r="T578" s="81"/>
      <c r="AT578" s="18" t="s">
        <v>151</v>
      </c>
      <c r="AU578" s="18" t="s">
        <v>81</v>
      </c>
    </row>
    <row r="579" s="12" customFormat="1">
      <c r="B579" s="231"/>
      <c r="C579" s="232"/>
      <c r="D579" s="228" t="s">
        <v>153</v>
      </c>
      <c r="E579" s="233" t="s">
        <v>19</v>
      </c>
      <c r="F579" s="234" t="s">
        <v>167</v>
      </c>
      <c r="G579" s="232"/>
      <c r="H579" s="233" t="s">
        <v>19</v>
      </c>
      <c r="I579" s="235"/>
      <c r="J579" s="232"/>
      <c r="K579" s="232"/>
      <c r="L579" s="236"/>
      <c r="M579" s="237"/>
      <c r="N579" s="238"/>
      <c r="O579" s="238"/>
      <c r="P579" s="238"/>
      <c r="Q579" s="238"/>
      <c r="R579" s="238"/>
      <c r="S579" s="238"/>
      <c r="T579" s="239"/>
      <c r="AT579" s="240" t="s">
        <v>153</v>
      </c>
      <c r="AU579" s="240" t="s">
        <v>81</v>
      </c>
      <c r="AV579" s="12" t="s">
        <v>79</v>
      </c>
      <c r="AW579" s="12" t="s">
        <v>33</v>
      </c>
      <c r="AX579" s="12" t="s">
        <v>72</v>
      </c>
      <c r="AY579" s="240" t="s">
        <v>142</v>
      </c>
    </row>
    <row r="580" s="12" customFormat="1">
      <c r="B580" s="231"/>
      <c r="C580" s="232"/>
      <c r="D580" s="228" t="s">
        <v>153</v>
      </c>
      <c r="E580" s="233" t="s">
        <v>19</v>
      </c>
      <c r="F580" s="234" t="s">
        <v>648</v>
      </c>
      <c r="G580" s="232"/>
      <c r="H580" s="233" t="s">
        <v>19</v>
      </c>
      <c r="I580" s="235"/>
      <c r="J580" s="232"/>
      <c r="K580" s="232"/>
      <c r="L580" s="236"/>
      <c r="M580" s="237"/>
      <c r="N580" s="238"/>
      <c r="O580" s="238"/>
      <c r="P580" s="238"/>
      <c r="Q580" s="238"/>
      <c r="R580" s="238"/>
      <c r="S580" s="238"/>
      <c r="T580" s="239"/>
      <c r="AT580" s="240" t="s">
        <v>153</v>
      </c>
      <c r="AU580" s="240" t="s">
        <v>81</v>
      </c>
      <c r="AV580" s="12" t="s">
        <v>79</v>
      </c>
      <c r="AW580" s="12" t="s">
        <v>33</v>
      </c>
      <c r="AX580" s="12" t="s">
        <v>72</v>
      </c>
      <c r="AY580" s="240" t="s">
        <v>142</v>
      </c>
    </row>
    <row r="581" s="12" customFormat="1">
      <c r="B581" s="231"/>
      <c r="C581" s="232"/>
      <c r="D581" s="228" t="s">
        <v>153</v>
      </c>
      <c r="E581" s="233" t="s">
        <v>19</v>
      </c>
      <c r="F581" s="234" t="s">
        <v>715</v>
      </c>
      <c r="G581" s="232"/>
      <c r="H581" s="233" t="s">
        <v>19</v>
      </c>
      <c r="I581" s="235"/>
      <c r="J581" s="232"/>
      <c r="K581" s="232"/>
      <c r="L581" s="236"/>
      <c r="M581" s="237"/>
      <c r="N581" s="238"/>
      <c r="O581" s="238"/>
      <c r="P581" s="238"/>
      <c r="Q581" s="238"/>
      <c r="R581" s="238"/>
      <c r="S581" s="238"/>
      <c r="T581" s="239"/>
      <c r="AT581" s="240" t="s">
        <v>153</v>
      </c>
      <c r="AU581" s="240" t="s">
        <v>81</v>
      </c>
      <c r="AV581" s="12" t="s">
        <v>79</v>
      </c>
      <c r="AW581" s="12" t="s">
        <v>33</v>
      </c>
      <c r="AX581" s="12" t="s">
        <v>72</v>
      </c>
      <c r="AY581" s="240" t="s">
        <v>142</v>
      </c>
    </row>
    <row r="582" s="13" customFormat="1">
      <c r="B582" s="241"/>
      <c r="C582" s="242"/>
      <c r="D582" s="228" t="s">
        <v>153</v>
      </c>
      <c r="E582" s="243" t="s">
        <v>19</v>
      </c>
      <c r="F582" s="244" t="s">
        <v>716</v>
      </c>
      <c r="G582" s="242"/>
      <c r="H582" s="245">
        <v>21.440999999999999</v>
      </c>
      <c r="I582" s="246"/>
      <c r="J582" s="242"/>
      <c r="K582" s="242"/>
      <c r="L582" s="247"/>
      <c r="M582" s="248"/>
      <c r="N582" s="249"/>
      <c r="O582" s="249"/>
      <c r="P582" s="249"/>
      <c r="Q582" s="249"/>
      <c r="R582" s="249"/>
      <c r="S582" s="249"/>
      <c r="T582" s="250"/>
      <c r="AT582" s="251" t="s">
        <v>153</v>
      </c>
      <c r="AU582" s="251" t="s">
        <v>81</v>
      </c>
      <c r="AV582" s="13" t="s">
        <v>81</v>
      </c>
      <c r="AW582" s="13" t="s">
        <v>33</v>
      </c>
      <c r="AX582" s="13" t="s">
        <v>72</v>
      </c>
      <c r="AY582" s="251" t="s">
        <v>142</v>
      </c>
    </row>
    <row r="583" s="12" customFormat="1">
      <c r="B583" s="231"/>
      <c r="C583" s="232"/>
      <c r="D583" s="228" t="s">
        <v>153</v>
      </c>
      <c r="E583" s="233" t="s">
        <v>19</v>
      </c>
      <c r="F583" s="234" t="s">
        <v>717</v>
      </c>
      <c r="G583" s="232"/>
      <c r="H583" s="233" t="s">
        <v>19</v>
      </c>
      <c r="I583" s="235"/>
      <c r="J583" s="232"/>
      <c r="K583" s="232"/>
      <c r="L583" s="236"/>
      <c r="M583" s="237"/>
      <c r="N583" s="238"/>
      <c r="O583" s="238"/>
      <c r="P583" s="238"/>
      <c r="Q583" s="238"/>
      <c r="R583" s="238"/>
      <c r="S583" s="238"/>
      <c r="T583" s="239"/>
      <c r="AT583" s="240" t="s">
        <v>153</v>
      </c>
      <c r="AU583" s="240" t="s">
        <v>81</v>
      </c>
      <c r="AV583" s="12" t="s">
        <v>79</v>
      </c>
      <c r="AW583" s="12" t="s">
        <v>33</v>
      </c>
      <c r="AX583" s="12" t="s">
        <v>72</v>
      </c>
      <c r="AY583" s="240" t="s">
        <v>142</v>
      </c>
    </row>
    <row r="584" s="13" customFormat="1">
      <c r="B584" s="241"/>
      <c r="C584" s="242"/>
      <c r="D584" s="228" t="s">
        <v>153</v>
      </c>
      <c r="E584" s="243" t="s">
        <v>19</v>
      </c>
      <c r="F584" s="244" t="s">
        <v>718</v>
      </c>
      <c r="G584" s="242"/>
      <c r="H584" s="245">
        <v>6.5</v>
      </c>
      <c r="I584" s="246"/>
      <c r="J584" s="242"/>
      <c r="K584" s="242"/>
      <c r="L584" s="247"/>
      <c r="M584" s="248"/>
      <c r="N584" s="249"/>
      <c r="O584" s="249"/>
      <c r="P584" s="249"/>
      <c r="Q584" s="249"/>
      <c r="R584" s="249"/>
      <c r="S584" s="249"/>
      <c r="T584" s="250"/>
      <c r="AT584" s="251" t="s">
        <v>153</v>
      </c>
      <c r="AU584" s="251" t="s">
        <v>81</v>
      </c>
      <c r="AV584" s="13" t="s">
        <v>81</v>
      </c>
      <c r="AW584" s="13" t="s">
        <v>33</v>
      </c>
      <c r="AX584" s="13" t="s">
        <v>72</v>
      </c>
      <c r="AY584" s="251" t="s">
        <v>142</v>
      </c>
    </row>
    <row r="585" s="12" customFormat="1">
      <c r="B585" s="231"/>
      <c r="C585" s="232"/>
      <c r="D585" s="228" t="s">
        <v>153</v>
      </c>
      <c r="E585" s="233" t="s">
        <v>19</v>
      </c>
      <c r="F585" s="234" t="s">
        <v>721</v>
      </c>
      <c r="G585" s="232"/>
      <c r="H585" s="233" t="s">
        <v>19</v>
      </c>
      <c r="I585" s="235"/>
      <c r="J585" s="232"/>
      <c r="K585" s="232"/>
      <c r="L585" s="236"/>
      <c r="M585" s="237"/>
      <c r="N585" s="238"/>
      <c r="O585" s="238"/>
      <c r="P585" s="238"/>
      <c r="Q585" s="238"/>
      <c r="R585" s="238"/>
      <c r="S585" s="238"/>
      <c r="T585" s="239"/>
      <c r="AT585" s="240" t="s">
        <v>153</v>
      </c>
      <c r="AU585" s="240" t="s">
        <v>81</v>
      </c>
      <c r="AV585" s="12" t="s">
        <v>79</v>
      </c>
      <c r="AW585" s="12" t="s">
        <v>33</v>
      </c>
      <c r="AX585" s="12" t="s">
        <v>72</v>
      </c>
      <c r="AY585" s="240" t="s">
        <v>142</v>
      </c>
    </row>
    <row r="586" s="13" customFormat="1">
      <c r="B586" s="241"/>
      <c r="C586" s="242"/>
      <c r="D586" s="228" t="s">
        <v>153</v>
      </c>
      <c r="E586" s="243" t="s">
        <v>19</v>
      </c>
      <c r="F586" s="244" t="s">
        <v>722</v>
      </c>
      <c r="G586" s="242"/>
      <c r="H586" s="245">
        <v>25.43</v>
      </c>
      <c r="I586" s="246"/>
      <c r="J586" s="242"/>
      <c r="K586" s="242"/>
      <c r="L586" s="247"/>
      <c r="M586" s="248"/>
      <c r="N586" s="249"/>
      <c r="O586" s="249"/>
      <c r="P586" s="249"/>
      <c r="Q586" s="249"/>
      <c r="R586" s="249"/>
      <c r="S586" s="249"/>
      <c r="T586" s="250"/>
      <c r="AT586" s="251" t="s">
        <v>153</v>
      </c>
      <c r="AU586" s="251" t="s">
        <v>81</v>
      </c>
      <c r="AV586" s="13" t="s">
        <v>81</v>
      </c>
      <c r="AW586" s="13" t="s">
        <v>33</v>
      </c>
      <c r="AX586" s="13" t="s">
        <v>72</v>
      </c>
      <c r="AY586" s="251" t="s">
        <v>142</v>
      </c>
    </row>
    <row r="587" s="15" customFormat="1">
      <c r="B587" s="273"/>
      <c r="C587" s="274"/>
      <c r="D587" s="228" t="s">
        <v>153</v>
      </c>
      <c r="E587" s="275" t="s">
        <v>19</v>
      </c>
      <c r="F587" s="276" t="s">
        <v>412</v>
      </c>
      <c r="G587" s="274"/>
      <c r="H587" s="277">
        <v>53.371000000000002</v>
      </c>
      <c r="I587" s="278"/>
      <c r="J587" s="274"/>
      <c r="K587" s="274"/>
      <c r="L587" s="279"/>
      <c r="M587" s="280"/>
      <c r="N587" s="281"/>
      <c r="O587" s="281"/>
      <c r="P587" s="281"/>
      <c r="Q587" s="281"/>
      <c r="R587" s="281"/>
      <c r="S587" s="281"/>
      <c r="T587" s="282"/>
      <c r="AT587" s="283" t="s">
        <v>153</v>
      </c>
      <c r="AU587" s="283" t="s">
        <v>81</v>
      </c>
      <c r="AV587" s="15" t="s">
        <v>162</v>
      </c>
      <c r="AW587" s="15" t="s">
        <v>33</v>
      </c>
      <c r="AX587" s="15" t="s">
        <v>72</v>
      </c>
      <c r="AY587" s="283" t="s">
        <v>142</v>
      </c>
    </row>
    <row r="588" s="12" customFormat="1">
      <c r="B588" s="231"/>
      <c r="C588" s="232"/>
      <c r="D588" s="228" t="s">
        <v>153</v>
      </c>
      <c r="E588" s="233" t="s">
        <v>19</v>
      </c>
      <c r="F588" s="234" t="s">
        <v>743</v>
      </c>
      <c r="G588" s="232"/>
      <c r="H588" s="233" t="s">
        <v>19</v>
      </c>
      <c r="I588" s="235"/>
      <c r="J588" s="232"/>
      <c r="K588" s="232"/>
      <c r="L588" s="236"/>
      <c r="M588" s="237"/>
      <c r="N588" s="238"/>
      <c r="O588" s="238"/>
      <c r="P588" s="238"/>
      <c r="Q588" s="238"/>
      <c r="R588" s="238"/>
      <c r="S588" s="238"/>
      <c r="T588" s="239"/>
      <c r="AT588" s="240" t="s">
        <v>153</v>
      </c>
      <c r="AU588" s="240" t="s">
        <v>81</v>
      </c>
      <c r="AV588" s="12" t="s">
        <v>79</v>
      </c>
      <c r="AW588" s="12" t="s">
        <v>33</v>
      </c>
      <c r="AX588" s="12" t="s">
        <v>72</v>
      </c>
      <c r="AY588" s="240" t="s">
        <v>142</v>
      </c>
    </row>
    <row r="589" s="13" customFormat="1">
      <c r="B589" s="241"/>
      <c r="C589" s="242"/>
      <c r="D589" s="228" t="s">
        <v>153</v>
      </c>
      <c r="E589" s="243" t="s">
        <v>19</v>
      </c>
      <c r="F589" s="244" t="s">
        <v>728</v>
      </c>
      <c r="G589" s="242"/>
      <c r="H589" s="245">
        <v>27</v>
      </c>
      <c r="I589" s="246"/>
      <c r="J589" s="242"/>
      <c r="K589" s="242"/>
      <c r="L589" s="247"/>
      <c r="M589" s="248"/>
      <c r="N589" s="249"/>
      <c r="O589" s="249"/>
      <c r="P589" s="249"/>
      <c r="Q589" s="249"/>
      <c r="R589" s="249"/>
      <c r="S589" s="249"/>
      <c r="T589" s="250"/>
      <c r="AT589" s="251" t="s">
        <v>153</v>
      </c>
      <c r="AU589" s="251" t="s">
        <v>81</v>
      </c>
      <c r="AV589" s="13" t="s">
        <v>81</v>
      </c>
      <c r="AW589" s="13" t="s">
        <v>33</v>
      </c>
      <c r="AX589" s="13" t="s">
        <v>72</v>
      </c>
      <c r="AY589" s="251" t="s">
        <v>142</v>
      </c>
    </row>
    <row r="590" s="15" customFormat="1">
      <c r="B590" s="273"/>
      <c r="C590" s="274"/>
      <c r="D590" s="228" t="s">
        <v>153</v>
      </c>
      <c r="E590" s="275" t="s">
        <v>19</v>
      </c>
      <c r="F590" s="276" t="s">
        <v>412</v>
      </c>
      <c r="G590" s="274"/>
      <c r="H590" s="277">
        <v>27</v>
      </c>
      <c r="I590" s="278"/>
      <c r="J590" s="274"/>
      <c r="K590" s="274"/>
      <c r="L590" s="279"/>
      <c r="M590" s="280"/>
      <c r="N590" s="281"/>
      <c r="O590" s="281"/>
      <c r="P590" s="281"/>
      <c r="Q590" s="281"/>
      <c r="R590" s="281"/>
      <c r="S590" s="281"/>
      <c r="T590" s="282"/>
      <c r="AT590" s="283" t="s">
        <v>153</v>
      </c>
      <c r="AU590" s="283" t="s">
        <v>81</v>
      </c>
      <c r="AV590" s="15" t="s">
        <v>162</v>
      </c>
      <c r="AW590" s="15" t="s">
        <v>33</v>
      </c>
      <c r="AX590" s="15" t="s">
        <v>72</v>
      </c>
      <c r="AY590" s="283" t="s">
        <v>142</v>
      </c>
    </row>
    <row r="591" s="14" customFormat="1">
      <c r="B591" s="252"/>
      <c r="C591" s="253"/>
      <c r="D591" s="228" t="s">
        <v>153</v>
      </c>
      <c r="E591" s="254" t="s">
        <v>19</v>
      </c>
      <c r="F591" s="255" t="s">
        <v>227</v>
      </c>
      <c r="G591" s="253"/>
      <c r="H591" s="256">
        <v>80.370999999999995</v>
      </c>
      <c r="I591" s="257"/>
      <c r="J591" s="253"/>
      <c r="K591" s="253"/>
      <c r="L591" s="258"/>
      <c r="M591" s="259"/>
      <c r="N591" s="260"/>
      <c r="O591" s="260"/>
      <c r="P591" s="260"/>
      <c r="Q591" s="260"/>
      <c r="R591" s="260"/>
      <c r="S591" s="260"/>
      <c r="T591" s="261"/>
      <c r="AT591" s="262" t="s">
        <v>153</v>
      </c>
      <c r="AU591" s="262" t="s">
        <v>81</v>
      </c>
      <c r="AV591" s="14" t="s">
        <v>149</v>
      </c>
      <c r="AW591" s="14" t="s">
        <v>33</v>
      </c>
      <c r="AX591" s="14" t="s">
        <v>79</v>
      </c>
      <c r="AY591" s="262" t="s">
        <v>142</v>
      </c>
    </row>
    <row r="592" s="1" customFormat="1" ht="20.4" customHeight="1">
      <c r="B592" s="39"/>
      <c r="C592" s="216" t="s">
        <v>744</v>
      </c>
      <c r="D592" s="216" t="s">
        <v>144</v>
      </c>
      <c r="E592" s="217" t="s">
        <v>745</v>
      </c>
      <c r="F592" s="218" t="s">
        <v>746</v>
      </c>
      <c r="G592" s="219" t="s">
        <v>147</v>
      </c>
      <c r="H592" s="220">
        <v>9.5</v>
      </c>
      <c r="I592" s="221"/>
      <c r="J592" s="222">
        <f>ROUND(I592*H592,2)</f>
        <v>0</v>
      </c>
      <c r="K592" s="218" t="s">
        <v>148</v>
      </c>
      <c r="L592" s="44"/>
      <c r="M592" s="223" t="s">
        <v>19</v>
      </c>
      <c r="N592" s="224" t="s">
        <v>43</v>
      </c>
      <c r="O592" s="80"/>
      <c r="P592" s="225">
        <f>O592*H592</f>
        <v>0</v>
      </c>
      <c r="Q592" s="225">
        <v>0</v>
      </c>
      <c r="R592" s="225">
        <f>Q592*H592</f>
        <v>0</v>
      </c>
      <c r="S592" s="225">
        <v>0</v>
      </c>
      <c r="T592" s="226">
        <f>S592*H592</f>
        <v>0</v>
      </c>
      <c r="AR592" s="18" t="s">
        <v>149</v>
      </c>
      <c r="AT592" s="18" t="s">
        <v>144</v>
      </c>
      <c r="AU592" s="18" t="s">
        <v>81</v>
      </c>
      <c r="AY592" s="18" t="s">
        <v>142</v>
      </c>
      <c r="BE592" s="227">
        <f>IF(N592="základní",J592,0)</f>
        <v>0</v>
      </c>
      <c r="BF592" s="227">
        <f>IF(N592="snížená",J592,0)</f>
        <v>0</v>
      </c>
      <c r="BG592" s="227">
        <f>IF(N592="zákl. přenesená",J592,0)</f>
        <v>0</v>
      </c>
      <c r="BH592" s="227">
        <f>IF(N592="sníž. přenesená",J592,0)</f>
        <v>0</v>
      </c>
      <c r="BI592" s="227">
        <f>IF(N592="nulová",J592,0)</f>
        <v>0</v>
      </c>
      <c r="BJ592" s="18" t="s">
        <v>79</v>
      </c>
      <c r="BK592" s="227">
        <f>ROUND(I592*H592,2)</f>
        <v>0</v>
      </c>
      <c r="BL592" s="18" t="s">
        <v>149</v>
      </c>
      <c r="BM592" s="18" t="s">
        <v>747</v>
      </c>
    </row>
    <row r="593" s="1" customFormat="1">
      <c r="B593" s="39"/>
      <c r="C593" s="40"/>
      <c r="D593" s="228" t="s">
        <v>151</v>
      </c>
      <c r="E593" s="40"/>
      <c r="F593" s="229" t="s">
        <v>742</v>
      </c>
      <c r="G593" s="40"/>
      <c r="H593" s="40"/>
      <c r="I593" s="143"/>
      <c r="J593" s="40"/>
      <c r="K593" s="40"/>
      <c r="L593" s="44"/>
      <c r="M593" s="230"/>
      <c r="N593" s="80"/>
      <c r="O593" s="80"/>
      <c r="P593" s="80"/>
      <c r="Q593" s="80"/>
      <c r="R593" s="80"/>
      <c r="S593" s="80"/>
      <c r="T593" s="81"/>
      <c r="AT593" s="18" t="s">
        <v>151</v>
      </c>
      <c r="AU593" s="18" t="s">
        <v>81</v>
      </c>
    </row>
    <row r="594" s="12" customFormat="1">
      <c r="B594" s="231"/>
      <c r="C594" s="232"/>
      <c r="D594" s="228" t="s">
        <v>153</v>
      </c>
      <c r="E594" s="233" t="s">
        <v>19</v>
      </c>
      <c r="F594" s="234" t="s">
        <v>167</v>
      </c>
      <c r="G594" s="232"/>
      <c r="H594" s="233" t="s">
        <v>19</v>
      </c>
      <c r="I594" s="235"/>
      <c r="J594" s="232"/>
      <c r="K594" s="232"/>
      <c r="L594" s="236"/>
      <c r="M594" s="237"/>
      <c r="N594" s="238"/>
      <c r="O594" s="238"/>
      <c r="P594" s="238"/>
      <c r="Q594" s="238"/>
      <c r="R594" s="238"/>
      <c r="S594" s="238"/>
      <c r="T594" s="239"/>
      <c r="AT594" s="240" t="s">
        <v>153</v>
      </c>
      <c r="AU594" s="240" t="s">
        <v>81</v>
      </c>
      <c r="AV594" s="12" t="s">
        <v>79</v>
      </c>
      <c r="AW594" s="12" t="s">
        <v>33</v>
      </c>
      <c r="AX594" s="12" t="s">
        <v>72</v>
      </c>
      <c r="AY594" s="240" t="s">
        <v>142</v>
      </c>
    </row>
    <row r="595" s="12" customFormat="1">
      <c r="B595" s="231"/>
      <c r="C595" s="232"/>
      <c r="D595" s="228" t="s">
        <v>153</v>
      </c>
      <c r="E595" s="233" t="s">
        <v>19</v>
      </c>
      <c r="F595" s="234" t="s">
        <v>648</v>
      </c>
      <c r="G595" s="232"/>
      <c r="H595" s="233" t="s">
        <v>19</v>
      </c>
      <c r="I595" s="235"/>
      <c r="J595" s="232"/>
      <c r="K595" s="232"/>
      <c r="L595" s="236"/>
      <c r="M595" s="237"/>
      <c r="N595" s="238"/>
      <c r="O595" s="238"/>
      <c r="P595" s="238"/>
      <c r="Q595" s="238"/>
      <c r="R595" s="238"/>
      <c r="S595" s="238"/>
      <c r="T595" s="239"/>
      <c r="AT595" s="240" t="s">
        <v>153</v>
      </c>
      <c r="AU595" s="240" t="s">
        <v>81</v>
      </c>
      <c r="AV595" s="12" t="s">
        <v>79</v>
      </c>
      <c r="AW595" s="12" t="s">
        <v>33</v>
      </c>
      <c r="AX595" s="12" t="s">
        <v>72</v>
      </c>
      <c r="AY595" s="240" t="s">
        <v>142</v>
      </c>
    </row>
    <row r="596" s="12" customFormat="1">
      <c r="B596" s="231"/>
      <c r="C596" s="232"/>
      <c r="D596" s="228" t="s">
        <v>153</v>
      </c>
      <c r="E596" s="233" t="s">
        <v>19</v>
      </c>
      <c r="F596" s="234" t="s">
        <v>719</v>
      </c>
      <c r="G596" s="232"/>
      <c r="H596" s="233" t="s">
        <v>19</v>
      </c>
      <c r="I596" s="235"/>
      <c r="J596" s="232"/>
      <c r="K596" s="232"/>
      <c r="L596" s="236"/>
      <c r="M596" s="237"/>
      <c r="N596" s="238"/>
      <c r="O596" s="238"/>
      <c r="P596" s="238"/>
      <c r="Q596" s="238"/>
      <c r="R596" s="238"/>
      <c r="S596" s="238"/>
      <c r="T596" s="239"/>
      <c r="AT596" s="240" t="s">
        <v>153</v>
      </c>
      <c r="AU596" s="240" t="s">
        <v>81</v>
      </c>
      <c r="AV596" s="12" t="s">
        <v>79</v>
      </c>
      <c r="AW596" s="12" t="s">
        <v>33</v>
      </c>
      <c r="AX596" s="12" t="s">
        <v>72</v>
      </c>
      <c r="AY596" s="240" t="s">
        <v>142</v>
      </c>
    </row>
    <row r="597" s="13" customFormat="1">
      <c r="B597" s="241"/>
      <c r="C597" s="242"/>
      <c r="D597" s="228" t="s">
        <v>153</v>
      </c>
      <c r="E597" s="243" t="s">
        <v>19</v>
      </c>
      <c r="F597" s="244" t="s">
        <v>720</v>
      </c>
      <c r="G597" s="242"/>
      <c r="H597" s="245">
        <v>9.5</v>
      </c>
      <c r="I597" s="246"/>
      <c r="J597" s="242"/>
      <c r="K597" s="242"/>
      <c r="L597" s="247"/>
      <c r="M597" s="248"/>
      <c r="N597" s="249"/>
      <c r="O597" s="249"/>
      <c r="P597" s="249"/>
      <c r="Q597" s="249"/>
      <c r="R597" s="249"/>
      <c r="S597" s="249"/>
      <c r="T597" s="250"/>
      <c r="AT597" s="251" t="s">
        <v>153</v>
      </c>
      <c r="AU597" s="251" t="s">
        <v>81</v>
      </c>
      <c r="AV597" s="13" t="s">
        <v>81</v>
      </c>
      <c r="AW597" s="13" t="s">
        <v>33</v>
      </c>
      <c r="AX597" s="13" t="s">
        <v>72</v>
      </c>
      <c r="AY597" s="251" t="s">
        <v>142</v>
      </c>
    </row>
    <row r="598" s="14" customFormat="1">
      <c r="B598" s="252"/>
      <c r="C598" s="253"/>
      <c r="D598" s="228" t="s">
        <v>153</v>
      </c>
      <c r="E598" s="254" t="s">
        <v>19</v>
      </c>
      <c r="F598" s="255" t="s">
        <v>227</v>
      </c>
      <c r="G598" s="253"/>
      <c r="H598" s="256">
        <v>9.5</v>
      </c>
      <c r="I598" s="257"/>
      <c r="J598" s="253"/>
      <c r="K598" s="253"/>
      <c r="L598" s="258"/>
      <c r="M598" s="259"/>
      <c r="N598" s="260"/>
      <c r="O598" s="260"/>
      <c r="P598" s="260"/>
      <c r="Q598" s="260"/>
      <c r="R598" s="260"/>
      <c r="S598" s="260"/>
      <c r="T598" s="261"/>
      <c r="AT598" s="262" t="s">
        <v>153</v>
      </c>
      <c r="AU598" s="262" t="s">
        <v>81</v>
      </c>
      <c r="AV598" s="14" t="s">
        <v>149</v>
      </c>
      <c r="AW598" s="14" t="s">
        <v>33</v>
      </c>
      <c r="AX598" s="14" t="s">
        <v>79</v>
      </c>
      <c r="AY598" s="262" t="s">
        <v>142</v>
      </c>
    </row>
    <row r="599" s="1" customFormat="1" ht="20.4" customHeight="1">
      <c r="B599" s="39"/>
      <c r="C599" s="216" t="s">
        <v>748</v>
      </c>
      <c r="D599" s="216" t="s">
        <v>144</v>
      </c>
      <c r="E599" s="217" t="s">
        <v>749</v>
      </c>
      <c r="F599" s="218" t="s">
        <v>750</v>
      </c>
      <c r="G599" s="219" t="s">
        <v>147</v>
      </c>
      <c r="H599" s="220">
        <v>25.43</v>
      </c>
      <c r="I599" s="221"/>
      <c r="J599" s="222">
        <f>ROUND(I599*H599,2)</f>
        <v>0</v>
      </c>
      <c r="K599" s="218" t="s">
        <v>148</v>
      </c>
      <c r="L599" s="44"/>
      <c r="M599" s="223" t="s">
        <v>19</v>
      </c>
      <c r="N599" s="224" t="s">
        <v>43</v>
      </c>
      <c r="O599" s="80"/>
      <c r="P599" s="225">
        <f>O599*H599</f>
        <v>0</v>
      </c>
      <c r="Q599" s="225">
        <v>0.099750000000000005</v>
      </c>
      <c r="R599" s="225">
        <f>Q599*H599</f>
        <v>2.5366425000000001</v>
      </c>
      <c r="S599" s="225">
        <v>0</v>
      </c>
      <c r="T599" s="226">
        <f>S599*H599</f>
        <v>0</v>
      </c>
      <c r="AR599" s="18" t="s">
        <v>149</v>
      </c>
      <c r="AT599" s="18" t="s">
        <v>144</v>
      </c>
      <c r="AU599" s="18" t="s">
        <v>81</v>
      </c>
      <c r="AY599" s="18" t="s">
        <v>142</v>
      </c>
      <c r="BE599" s="227">
        <f>IF(N599="základní",J599,0)</f>
        <v>0</v>
      </c>
      <c r="BF599" s="227">
        <f>IF(N599="snížená",J599,0)</f>
        <v>0</v>
      </c>
      <c r="BG599" s="227">
        <f>IF(N599="zákl. přenesená",J599,0)</f>
        <v>0</v>
      </c>
      <c r="BH599" s="227">
        <f>IF(N599="sníž. přenesená",J599,0)</f>
        <v>0</v>
      </c>
      <c r="BI599" s="227">
        <f>IF(N599="nulová",J599,0)</f>
        <v>0</v>
      </c>
      <c r="BJ599" s="18" t="s">
        <v>79</v>
      </c>
      <c r="BK599" s="227">
        <f>ROUND(I599*H599,2)</f>
        <v>0</v>
      </c>
      <c r="BL599" s="18" t="s">
        <v>149</v>
      </c>
      <c r="BM599" s="18" t="s">
        <v>751</v>
      </c>
    </row>
    <row r="600" s="1" customFormat="1">
      <c r="B600" s="39"/>
      <c r="C600" s="40"/>
      <c r="D600" s="228" t="s">
        <v>151</v>
      </c>
      <c r="E600" s="40"/>
      <c r="F600" s="229" t="s">
        <v>752</v>
      </c>
      <c r="G600" s="40"/>
      <c r="H600" s="40"/>
      <c r="I600" s="143"/>
      <c r="J600" s="40"/>
      <c r="K600" s="40"/>
      <c r="L600" s="44"/>
      <c r="M600" s="230"/>
      <c r="N600" s="80"/>
      <c r="O600" s="80"/>
      <c r="P600" s="80"/>
      <c r="Q600" s="80"/>
      <c r="R600" s="80"/>
      <c r="S600" s="80"/>
      <c r="T600" s="81"/>
      <c r="AT600" s="18" t="s">
        <v>151</v>
      </c>
      <c r="AU600" s="18" t="s">
        <v>81</v>
      </c>
    </row>
    <row r="601" s="12" customFormat="1">
      <c r="B601" s="231"/>
      <c r="C601" s="232"/>
      <c r="D601" s="228" t="s">
        <v>153</v>
      </c>
      <c r="E601" s="233" t="s">
        <v>19</v>
      </c>
      <c r="F601" s="234" t="s">
        <v>353</v>
      </c>
      <c r="G601" s="232"/>
      <c r="H601" s="233" t="s">
        <v>19</v>
      </c>
      <c r="I601" s="235"/>
      <c r="J601" s="232"/>
      <c r="K601" s="232"/>
      <c r="L601" s="236"/>
      <c r="M601" s="237"/>
      <c r="N601" s="238"/>
      <c r="O601" s="238"/>
      <c r="P601" s="238"/>
      <c r="Q601" s="238"/>
      <c r="R601" s="238"/>
      <c r="S601" s="238"/>
      <c r="T601" s="239"/>
      <c r="AT601" s="240" t="s">
        <v>153</v>
      </c>
      <c r="AU601" s="240" t="s">
        <v>81</v>
      </c>
      <c r="AV601" s="12" t="s">
        <v>79</v>
      </c>
      <c r="AW601" s="12" t="s">
        <v>33</v>
      </c>
      <c r="AX601" s="12" t="s">
        <v>72</v>
      </c>
      <c r="AY601" s="240" t="s">
        <v>142</v>
      </c>
    </row>
    <row r="602" s="12" customFormat="1">
      <c r="B602" s="231"/>
      <c r="C602" s="232"/>
      <c r="D602" s="228" t="s">
        <v>153</v>
      </c>
      <c r="E602" s="233" t="s">
        <v>19</v>
      </c>
      <c r="F602" s="234" t="s">
        <v>721</v>
      </c>
      <c r="G602" s="232"/>
      <c r="H602" s="233" t="s">
        <v>19</v>
      </c>
      <c r="I602" s="235"/>
      <c r="J602" s="232"/>
      <c r="K602" s="232"/>
      <c r="L602" s="236"/>
      <c r="M602" s="237"/>
      <c r="N602" s="238"/>
      <c r="O602" s="238"/>
      <c r="P602" s="238"/>
      <c r="Q602" s="238"/>
      <c r="R602" s="238"/>
      <c r="S602" s="238"/>
      <c r="T602" s="239"/>
      <c r="AT602" s="240" t="s">
        <v>153</v>
      </c>
      <c r="AU602" s="240" t="s">
        <v>81</v>
      </c>
      <c r="AV602" s="12" t="s">
        <v>79</v>
      </c>
      <c r="AW602" s="12" t="s">
        <v>33</v>
      </c>
      <c r="AX602" s="12" t="s">
        <v>72</v>
      </c>
      <c r="AY602" s="240" t="s">
        <v>142</v>
      </c>
    </row>
    <row r="603" s="13" customFormat="1">
      <c r="B603" s="241"/>
      <c r="C603" s="242"/>
      <c r="D603" s="228" t="s">
        <v>153</v>
      </c>
      <c r="E603" s="243" t="s">
        <v>19</v>
      </c>
      <c r="F603" s="244" t="s">
        <v>722</v>
      </c>
      <c r="G603" s="242"/>
      <c r="H603" s="245">
        <v>25.43</v>
      </c>
      <c r="I603" s="246"/>
      <c r="J603" s="242"/>
      <c r="K603" s="242"/>
      <c r="L603" s="247"/>
      <c r="M603" s="248"/>
      <c r="N603" s="249"/>
      <c r="O603" s="249"/>
      <c r="P603" s="249"/>
      <c r="Q603" s="249"/>
      <c r="R603" s="249"/>
      <c r="S603" s="249"/>
      <c r="T603" s="250"/>
      <c r="AT603" s="251" t="s">
        <v>153</v>
      </c>
      <c r="AU603" s="251" t="s">
        <v>81</v>
      </c>
      <c r="AV603" s="13" t="s">
        <v>81</v>
      </c>
      <c r="AW603" s="13" t="s">
        <v>33</v>
      </c>
      <c r="AX603" s="13" t="s">
        <v>72</v>
      </c>
      <c r="AY603" s="251" t="s">
        <v>142</v>
      </c>
    </row>
    <row r="604" s="14" customFormat="1">
      <c r="B604" s="252"/>
      <c r="C604" s="253"/>
      <c r="D604" s="228" t="s">
        <v>153</v>
      </c>
      <c r="E604" s="254" t="s">
        <v>19</v>
      </c>
      <c r="F604" s="255" t="s">
        <v>227</v>
      </c>
      <c r="G604" s="253"/>
      <c r="H604" s="256">
        <v>25.43</v>
      </c>
      <c r="I604" s="257"/>
      <c r="J604" s="253"/>
      <c r="K604" s="253"/>
      <c r="L604" s="258"/>
      <c r="M604" s="259"/>
      <c r="N604" s="260"/>
      <c r="O604" s="260"/>
      <c r="P604" s="260"/>
      <c r="Q604" s="260"/>
      <c r="R604" s="260"/>
      <c r="S604" s="260"/>
      <c r="T604" s="261"/>
      <c r="AT604" s="262" t="s">
        <v>153</v>
      </c>
      <c r="AU604" s="262" t="s">
        <v>81</v>
      </c>
      <c r="AV604" s="14" t="s">
        <v>149</v>
      </c>
      <c r="AW604" s="14" t="s">
        <v>33</v>
      </c>
      <c r="AX604" s="14" t="s">
        <v>79</v>
      </c>
      <c r="AY604" s="262" t="s">
        <v>142</v>
      </c>
    </row>
    <row r="605" s="1" customFormat="1" ht="20.4" customHeight="1">
      <c r="B605" s="39"/>
      <c r="C605" s="216" t="s">
        <v>753</v>
      </c>
      <c r="D605" s="216" t="s">
        <v>144</v>
      </c>
      <c r="E605" s="217" t="s">
        <v>754</v>
      </c>
      <c r="F605" s="218" t="s">
        <v>755</v>
      </c>
      <c r="G605" s="219" t="s">
        <v>147</v>
      </c>
      <c r="H605" s="220">
        <v>64.441000000000002</v>
      </c>
      <c r="I605" s="221"/>
      <c r="J605" s="222">
        <f>ROUND(I605*H605,2)</f>
        <v>0</v>
      </c>
      <c r="K605" s="218" t="s">
        <v>148</v>
      </c>
      <c r="L605" s="44"/>
      <c r="M605" s="223" t="s">
        <v>19</v>
      </c>
      <c r="N605" s="224" t="s">
        <v>43</v>
      </c>
      <c r="O605" s="80"/>
      <c r="P605" s="225">
        <f>O605*H605</f>
        <v>0</v>
      </c>
      <c r="Q605" s="225">
        <v>0.038850000000000003</v>
      </c>
      <c r="R605" s="225">
        <f>Q605*H605</f>
        <v>2.5035328500000005</v>
      </c>
      <c r="S605" s="225">
        <v>0</v>
      </c>
      <c r="T605" s="226">
        <f>S605*H605</f>
        <v>0</v>
      </c>
      <c r="AR605" s="18" t="s">
        <v>149</v>
      </c>
      <c r="AT605" s="18" t="s">
        <v>144</v>
      </c>
      <c r="AU605" s="18" t="s">
        <v>81</v>
      </c>
      <c r="AY605" s="18" t="s">
        <v>142</v>
      </c>
      <c r="BE605" s="227">
        <f>IF(N605="základní",J605,0)</f>
        <v>0</v>
      </c>
      <c r="BF605" s="227">
        <f>IF(N605="snížená",J605,0)</f>
        <v>0</v>
      </c>
      <c r="BG605" s="227">
        <f>IF(N605="zákl. přenesená",J605,0)</f>
        <v>0</v>
      </c>
      <c r="BH605" s="227">
        <f>IF(N605="sníž. přenesená",J605,0)</f>
        <v>0</v>
      </c>
      <c r="BI605" s="227">
        <f>IF(N605="nulová",J605,0)</f>
        <v>0</v>
      </c>
      <c r="BJ605" s="18" t="s">
        <v>79</v>
      </c>
      <c r="BK605" s="227">
        <f>ROUND(I605*H605,2)</f>
        <v>0</v>
      </c>
      <c r="BL605" s="18" t="s">
        <v>149</v>
      </c>
      <c r="BM605" s="18" t="s">
        <v>756</v>
      </c>
    </row>
    <row r="606" s="1" customFormat="1">
      <c r="B606" s="39"/>
      <c r="C606" s="40"/>
      <c r="D606" s="228" t="s">
        <v>151</v>
      </c>
      <c r="E606" s="40"/>
      <c r="F606" s="229" t="s">
        <v>752</v>
      </c>
      <c r="G606" s="40"/>
      <c r="H606" s="40"/>
      <c r="I606" s="143"/>
      <c r="J606" s="40"/>
      <c r="K606" s="40"/>
      <c r="L606" s="44"/>
      <c r="M606" s="230"/>
      <c r="N606" s="80"/>
      <c r="O606" s="80"/>
      <c r="P606" s="80"/>
      <c r="Q606" s="80"/>
      <c r="R606" s="80"/>
      <c r="S606" s="80"/>
      <c r="T606" s="81"/>
      <c r="AT606" s="18" t="s">
        <v>151</v>
      </c>
      <c r="AU606" s="18" t="s">
        <v>81</v>
      </c>
    </row>
    <row r="607" s="12" customFormat="1">
      <c r="B607" s="231"/>
      <c r="C607" s="232"/>
      <c r="D607" s="228" t="s">
        <v>153</v>
      </c>
      <c r="E607" s="233" t="s">
        <v>19</v>
      </c>
      <c r="F607" s="234" t="s">
        <v>353</v>
      </c>
      <c r="G607" s="232"/>
      <c r="H607" s="233" t="s">
        <v>19</v>
      </c>
      <c r="I607" s="235"/>
      <c r="J607" s="232"/>
      <c r="K607" s="232"/>
      <c r="L607" s="236"/>
      <c r="M607" s="237"/>
      <c r="N607" s="238"/>
      <c r="O607" s="238"/>
      <c r="P607" s="238"/>
      <c r="Q607" s="238"/>
      <c r="R607" s="238"/>
      <c r="S607" s="238"/>
      <c r="T607" s="239"/>
      <c r="AT607" s="240" t="s">
        <v>153</v>
      </c>
      <c r="AU607" s="240" t="s">
        <v>81</v>
      </c>
      <c r="AV607" s="12" t="s">
        <v>79</v>
      </c>
      <c r="AW607" s="12" t="s">
        <v>33</v>
      </c>
      <c r="AX607" s="12" t="s">
        <v>72</v>
      </c>
      <c r="AY607" s="240" t="s">
        <v>142</v>
      </c>
    </row>
    <row r="608" s="12" customFormat="1">
      <c r="B608" s="231"/>
      <c r="C608" s="232"/>
      <c r="D608" s="228" t="s">
        <v>153</v>
      </c>
      <c r="E608" s="233" t="s">
        <v>19</v>
      </c>
      <c r="F608" s="234" t="s">
        <v>648</v>
      </c>
      <c r="G608" s="232"/>
      <c r="H608" s="233" t="s">
        <v>19</v>
      </c>
      <c r="I608" s="235"/>
      <c r="J608" s="232"/>
      <c r="K608" s="232"/>
      <c r="L608" s="236"/>
      <c r="M608" s="237"/>
      <c r="N608" s="238"/>
      <c r="O608" s="238"/>
      <c r="P608" s="238"/>
      <c r="Q608" s="238"/>
      <c r="R608" s="238"/>
      <c r="S608" s="238"/>
      <c r="T608" s="239"/>
      <c r="AT608" s="240" t="s">
        <v>153</v>
      </c>
      <c r="AU608" s="240" t="s">
        <v>81</v>
      </c>
      <c r="AV608" s="12" t="s">
        <v>79</v>
      </c>
      <c r="AW608" s="12" t="s">
        <v>33</v>
      </c>
      <c r="AX608" s="12" t="s">
        <v>72</v>
      </c>
      <c r="AY608" s="240" t="s">
        <v>142</v>
      </c>
    </row>
    <row r="609" s="13" customFormat="1">
      <c r="B609" s="241"/>
      <c r="C609" s="242"/>
      <c r="D609" s="228" t="s">
        <v>153</v>
      </c>
      <c r="E609" s="243" t="s">
        <v>19</v>
      </c>
      <c r="F609" s="244" t="s">
        <v>716</v>
      </c>
      <c r="G609" s="242"/>
      <c r="H609" s="245">
        <v>21.440999999999999</v>
      </c>
      <c r="I609" s="246"/>
      <c r="J609" s="242"/>
      <c r="K609" s="242"/>
      <c r="L609" s="247"/>
      <c r="M609" s="248"/>
      <c r="N609" s="249"/>
      <c r="O609" s="249"/>
      <c r="P609" s="249"/>
      <c r="Q609" s="249"/>
      <c r="R609" s="249"/>
      <c r="S609" s="249"/>
      <c r="T609" s="250"/>
      <c r="AT609" s="251" t="s">
        <v>153</v>
      </c>
      <c r="AU609" s="251" t="s">
        <v>81</v>
      </c>
      <c r="AV609" s="13" t="s">
        <v>81</v>
      </c>
      <c r="AW609" s="13" t="s">
        <v>33</v>
      </c>
      <c r="AX609" s="13" t="s">
        <v>72</v>
      </c>
      <c r="AY609" s="251" t="s">
        <v>142</v>
      </c>
    </row>
    <row r="610" s="12" customFormat="1">
      <c r="B610" s="231"/>
      <c r="C610" s="232"/>
      <c r="D610" s="228" t="s">
        <v>153</v>
      </c>
      <c r="E610" s="233" t="s">
        <v>19</v>
      </c>
      <c r="F610" s="234" t="s">
        <v>717</v>
      </c>
      <c r="G610" s="232"/>
      <c r="H610" s="233" t="s">
        <v>19</v>
      </c>
      <c r="I610" s="235"/>
      <c r="J610" s="232"/>
      <c r="K610" s="232"/>
      <c r="L610" s="236"/>
      <c r="M610" s="237"/>
      <c r="N610" s="238"/>
      <c r="O610" s="238"/>
      <c r="P610" s="238"/>
      <c r="Q610" s="238"/>
      <c r="R610" s="238"/>
      <c r="S610" s="238"/>
      <c r="T610" s="239"/>
      <c r="AT610" s="240" t="s">
        <v>153</v>
      </c>
      <c r="AU610" s="240" t="s">
        <v>81</v>
      </c>
      <c r="AV610" s="12" t="s">
        <v>79</v>
      </c>
      <c r="AW610" s="12" t="s">
        <v>33</v>
      </c>
      <c r="AX610" s="12" t="s">
        <v>72</v>
      </c>
      <c r="AY610" s="240" t="s">
        <v>142</v>
      </c>
    </row>
    <row r="611" s="13" customFormat="1">
      <c r="B611" s="241"/>
      <c r="C611" s="242"/>
      <c r="D611" s="228" t="s">
        <v>153</v>
      </c>
      <c r="E611" s="243" t="s">
        <v>19</v>
      </c>
      <c r="F611" s="244" t="s">
        <v>718</v>
      </c>
      <c r="G611" s="242"/>
      <c r="H611" s="245">
        <v>6.5</v>
      </c>
      <c r="I611" s="246"/>
      <c r="J611" s="242"/>
      <c r="K611" s="242"/>
      <c r="L611" s="247"/>
      <c r="M611" s="248"/>
      <c r="N611" s="249"/>
      <c r="O611" s="249"/>
      <c r="P611" s="249"/>
      <c r="Q611" s="249"/>
      <c r="R611" s="249"/>
      <c r="S611" s="249"/>
      <c r="T611" s="250"/>
      <c r="AT611" s="251" t="s">
        <v>153</v>
      </c>
      <c r="AU611" s="251" t="s">
        <v>81</v>
      </c>
      <c r="AV611" s="13" t="s">
        <v>81</v>
      </c>
      <c r="AW611" s="13" t="s">
        <v>33</v>
      </c>
      <c r="AX611" s="13" t="s">
        <v>72</v>
      </c>
      <c r="AY611" s="251" t="s">
        <v>142</v>
      </c>
    </row>
    <row r="612" s="12" customFormat="1">
      <c r="B612" s="231"/>
      <c r="C612" s="232"/>
      <c r="D612" s="228" t="s">
        <v>153</v>
      </c>
      <c r="E612" s="233" t="s">
        <v>19</v>
      </c>
      <c r="F612" s="234" t="s">
        <v>743</v>
      </c>
      <c r="G612" s="232"/>
      <c r="H612" s="233" t="s">
        <v>19</v>
      </c>
      <c r="I612" s="235"/>
      <c r="J612" s="232"/>
      <c r="K612" s="232"/>
      <c r="L612" s="236"/>
      <c r="M612" s="237"/>
      <c r="N612" s="238"/>
      <c r="O612" s="238"/>
      <c r="P612" s="238"/>
      <c r="Q612" s="238"/>
      <c r="R612" s="238"/>
      <c r="S612" s="238"/>
      <c r="T612" s="239"/>
      <c r="AT612" s="240" t="s">
        <v>153</v>
      </c>
      <c r="AU612" s="240" t="s">
        <v>81</v>
      </c>
      <c r="AV612" s="12" t="s">
        <v>79</v>
      </c>
      <c r="AW612" s="12" t="s">
        <v>33</v>
      </c>
      <c r="AX612" s="12" t="s">
        <v>72</v>
      </c>
      <c r="AY612" s="240" t="s">
        <v>142</v>
      </c>
    </row>
    <row r="613" s="13" customFormat="1">
      <c r="B613" s="241"/>
      <c r="C613" s="242"/>
      <c r="D613" s="228" t="s">
        <v>153</v>
      </c>
      <c r="E613" s="243" t="s">
        <v>19</v>
      </c>
      <c r="F613" s="244" t="s">
        <v>728</v>
      </c>
      <c r="G613" s="242"/>
      <c r="H613" s="245">
        <v>27</v>
      </c>
      <c r="I613" s="246"/>
      <c r="J613" s="242"/>
      <c r="K613" s="242"/>
      <c r="L613" s="247"/>
      <c r="M613" s="248"/>
      <c r="N613" s="249"/>
      <c r="O613" s="249"/>
      <c r="P613" s="249"/>
      <c r="Q613" s="249"/>
      <c r="R613" s="249"/>
      <c r="S613" s="249"/>
      <c r="T613" s="250"/>
      <c r="AT613" s="251" t="s">
        <v>153</v>
      </c>
      <c r="AU613" s="251" t="s">
        <v>81</v>
      </c>
      <c r="AV613" s="13" t="s">
        <v>81</v>
      </c>
      <c r="AW613" s="13" t="s">
        <v>33</v>
      </c>
      <c r="AX613" s="13" t="s">
        <v>72</v>
      </c>
      <c r="AY613" s="251" t="s">
        <v>142</v>
      </c>
    </row>
    <row r="614" s="12" customFormat="1">
      <c r="B614" s="231"/>
      <c r="C614" s="232"/>
      <c r="D614" s="228" t="s">
        <v>153</v>
      </c>
      <c r="E614" s="233" t="s">
        <v>19</v>
      </c>
      <c r="F614" s="234" t="s">
        <v>757</v>
      </c>
      <c r="G614" s="232"/>
      <c r="H614" s="233" t="s">
        <v>19</v>
      </c>
      <c r="I614" s="235"/>
      <c r="J614" s="232"/>
      <c r="K614" s="232"/>
      <c r="L614" s="236"/>
      <c r="M614" s="237"/>
      <c r="N614" s="238"/>
      <c r="O614" s="238"/>
      <c r="P614" s="238"/>
      <c r="Q614" s="238"/>
      <c r="R614" s="238"/>
      <c r="S614" s="238"/>
      <c r="T614" s="239"/>
      <c r="AT614" s="240" t="s">
        <v>153</v>
      </c>
      <c r="AU614" s="240" t="s">
        <v>81</v>
      </c>
      <c r="AV614" s="12" t="s">
        <v>79</v>
      </c>
      <c r="AW614" s="12" t="s">
        <v>33</v>
      </c>
      <c r="AX614" s="12" t="s">
        <v>72</v>
      </c>
      <c r="AY614" s="240" t="s">
        <v>142</v>
      </c>
    </row>
    <row r="615" s="13" customFormat="1">
      <c r="B615" s="241"/>
      <c r="C615" s="242"/>
      <c r="D615" s="228" t="s">
        <v>153</v>
      </c>
      <c r="E615" s="243" t="s">
        <v>19</v>
      </c>
      <c r="F615" s="244" t="s">
        <v>720</v>
      </c>
      <c r="G615" s="242"/>
      <c r="H615" s="245">
        <v>9.5</v>
      </c>
      <c r="I615" s="246"/>
      <c r="J615" s="242"/>
      <c r="K615" s="242"/>
      <c r="L615" s="247"/>
      <c r="M615" s="248"/>
      <c r="N615" s="249"/>
      <c r="O615" s="249"/>
      <c r="P615" s="249"/>
      <c r="Q615" s="249"/>
      <c r="R615" s="249"/>
      <c r="S615" s="249"/>
      <c r="T615" s="250"/>
      <c r="AT615" s="251" t="s">
        <v>153</v>
      </c>
      <c r="AU615" s="251" t="s">
        <v>81</v>
      </c>
      <c r="AV615" s="13" t="s">
        <v>81</v>
      </c>
      <c r="AW615" s="13" t="s">
        <v>33</v>
      </c>
      <c r="AX615" s="13" t="s">
        <v>72</v>
      </c>
      <c r="AY615" s="251" t="s">
        <v>142</v>
      </c>
    </row>
    <row r="616" s="14" customFormat="1">
      <c r="B616" s="252"/>
      <c r="C616" s="253"/>
      <c r="D616" s="228" t="s">
        <v>153</v>
      </c>
      <c r="E616" s="254" t="s">
        <v>19</v>
      </c>
      <c r="F616" s="255" t="s">
        <v>227</v>
      </c>
      <c r="G616" s="253"/>
      <c r="H616" s="256">
        <v>64.441000000000002</v>
      </c>
      <c r="I616" s="257"/>
      <c r="J616" s="253"/>
      <c r="K616" s="253"/>
      <c r="L616" s="258"/>
      <c r="M616" s="259"/>
      <c r="N616" s="260"/>
      <c r="O616" s="260"/>
      <c r="P616" s="260"/>
      <c r="Q616" s="260"/>
      <c r="R616" s="260"/>
      <c r="S616" s="260"/>
      <c r="T616" s="261"/>
      <c r="AT616" s="262" t="s">
        <v>153</v>
      </c>
      <c r="AU616" s="262" t="s">
        <v>81</v>
      </c>
      <c r="AV616" s="14" t="s">
        <v>149</v>
      </c>
      <c r="AW616" s="14" t="s">
        <v>33</v>
      </c>
      <c r="AX616" s="14" t="s">
        <v>79</v>
      </c>
      <c r="AY616" s="262" t="s">
        <v>142</v>
      </c>
    </row>
    <row r="617" s="1" customFormat="1" ht="20.4" customHeight="1">
      <c r="B617" s="39"/>
      <c r="C617" s="216" t="s">
        <v>758</v>
      </c>
      <c r="D617" s="216" t="s">
        <v>144</v>
      </c>
      <c r="E617" s="217" t="s">
        <v>759</v>
      </c>
      <c r="F617" s="218" t="s">
        <v>760</v>
      </c>
      <c r="G617" s="219" t="s">
        <v>147</v>
      </c>
      <c r="H617" s="220">
        <v>16</v>
      </c>
      <c r="I617" s="221"/>
      <c r="J617" s="222">
        <f>ROUND(I617*H617,2)</f>
        <v>0</v>
      </c>
      <c r="K617" s="218" t="s">
        <v>148</v>
      </c>
      <c r="L617" s="44"/>
      <c r="M617" s="223" t="s">
        <v>19</v>
      </c>
      <c r="N617" s="224" t="s">
        <v>43</v>
      </c>
      <c r="O617" s="80"/>
      <c r="P617" s="225">
        <f>O617*H617</f>
        <v>0</v>
      </c>
      <c r="Q617" s="225">
        <v>0</v>
      </c>
      <c r="R617" s="225">
        <f>Q617*H617</f>
        <v>0</v>
      </c>
      <c r="S617" s="225">
        <v>0</v>
      </c>
      <c r="T617" s="226">
        <f>S617*H617</f>
        <v>0</v>
      </c>
      <c r="AR617" s="18" t="s">
        <v>149</v>
      </c>
      <c r="AT617" s="18" t="s">
        <v>144</v>
      </c>
      <c r="AU617" s="18" t="s">
        <v>81</v>
      </c>
      <c r="AY617" s="18" t="s">
        <v>142</v>
      </c>
      <c r="BE617" s="227">
        <f>IF(N617="základní",J617,0)</f>
        <v>0</v>
      </c>
      <c r="BF617" s="227">
        <f>IF(N617="snížená",J617,0)</f>
        <v>0</v>
      </c>
      <c r="BG617" s="227">
        <f>IF(N617="zákl. přenesená",J617,0)</f>
        <v>0</v>
      </c>
      <c r="BH617" s="227">
        <f>IF(N617="sníž. přenesená",J617,0)</f>
        <v>0</v>
      </c>
      <c r="BI617" s="227">
        <f>IF(N617="nulová",J617,0)</f>
        <v>0</v>
      </c>
      <c r="BJ617" s="18" t="s">
        <v>79</v>
      </c>
      <c r="BK617" s="227">
        <f>ROUND(I617*H617,2)</f>
        <v>0</v>
      </c>
      <c r="BL617" s="18" t="s">
        <v>149</v>
      </c>
      <c r="BM617" s="18" t="s">
        <v>761</v>
      </c>
    </row>
    <row r="618" s="1" customFormat="1">
      <c r="B618" s="39"/>
      <c r="C618" s="40"/>
      <c r="D618" s="228" t="s">
        <v>151</v>
      </c>
      <c r="E618" s="40"/>
      <c r="F618" s="229" t="s">
        <v>752</v>
      </c>
      <c r="G618" s="40"/>
      <c r="H618" s="40"/>
      <c r="I618" s="143"/>
      <c r="J618" s="40"/>
      <c r="K618" s="40"/>
      <c r="L618" s="44"/>
      <c r="M618" s="230"/>
      <c r="N618" s="80"/>
      <c r="O618" s="80"/>
      <c r="P618" s="80"/>
      <c r="Q618" s="80"/>
      <c r="R618" s="80"/>
      <c r="S618" s="80"/>
      <c r="T618" s="81"/>
      <c r="AT618" s="18" t="s">
        <v>151</v>
      </c>
      <c r="AU618" s="18" t="s">
        <v>81</v>
      </c>
    </row>
    <row r="619" s="1" customFormat="1" ht="20.4" customHeight="1">
      <c r="B619" s="39"/>
      <c r="C619" s="216" t="s">
        <v>762</v>
      </c>
      <c r="D619" s="216" t="s">
        <v>144</v>
      </c>
      <c r="E619" s="217" t="s">
        <v>763</v>
      </c>
      <c r="F619" s="218" t="s">
        <v>764</v>
      </c>
      <c r="G619" s="219" t="s">
        <v>147</v>
      </c>
      <c r="H619" s="220">
        <v>80.370999999999995</v>
      </c>
      <c r="I619" s="221"/>
      <c r="J619" s="222">
        <f>ROUND(I619*H619,2)</f>
        <v>0</v>
      </c>
      <c r="K619" s="218" t="s">
        <v>148</v>
      </c>
      <c r="L619" s="44"/>
      <c r="M619" s="223" t="s">
        <v>19</v>
      </c>
      <c r="N619" s="224" t="s">
        <v>43</v>
      </c>
      <c r="O619" s="80"/>
      <c r="P619" s="225">
        <f>O619*H619</f>
        <v>0</v>
      </c>
      <c r="Q619" s="225">
        <v>0.0035599999999999998</v>
      </c>
      <c r="R619" s="225">
        <f>Q619*H619</f>
        <v>0.28612075999999997</v>
      </c>
      <c r="S619" s="225">
        <v>0</v>
      </c>
      <c r="T619" s="226">
        <f>S619*H619</f>
        <v>0</v>
      </c>
      <c r="AR619" s="18" t="s">
        <v>149</v>
      </c>
      <c r="AT619" s="18" t="s">
        <v>144</v>
      </c>
      <c r="AU619" s="18" t="s">
        <v>81</v>
      </c>
      <c r="AY619" s="18" t="s">
        <v>142</v>
      </c>
      <c r="BE619" s="227">
        <f>IF(N619="základní",J619,0)</f>
        <v>0</v>
      </c>
      <c r="BF619" s="227">
        <f>IF(N619="snížená",J619,0)</f>
        <v>0</v>
      </c>
      <c r="BG619" s="227">
        <f>IF(N619="zákl. přenesená",J619,0)</f>
        <v>0</v>
      </c>
      <c r="BH619" s="227">
        <f>IF(N619="sníž. přenesená",J619,0)</f>
        <v>0</v>
      </c>
      <c r="BI619" s="227">
        <f>IF(N619="nulová",J619,0)</f>
        <v>0</v>
      </c>
      <c r="BJ619" s="18" t="s">
        <v>79</v>
      </c>
      <c r="BK619" s="227">
        <f>ROUND(I619*H619,2)</f>
        <v>0</v>
      </c>
      <c r="BL619" s="18" t="s">
        <v>149</v>
      </c>
      <c r="BM619" s="18" t="s">
        <v>765</v>
      </c>
    </row>
    <row r="620" s="1" customFormat="1">
      <c r="B620" s="39"/>
      <c r="C620" s="40"/>
      <c r="D620" s="228" t="s">
        <v>151</v>
      </c>
      <c r="E620" s="40"/>
      <c r="F620" s="229" t="s">
        <v>766</v>
      </c>
      <c r="G620" s="40"/>
      <c r="H620" s="40"/>
      <c r="I620" s="143"/>
      <c r="J620" s="40"/>
      <c r="K620" s="40"/>
      <c r="L620" s="44"/>
      <c r="M620" s="230"/>
      <c r="N620" s="80"/>
      <c r="O620" s="80"/>
      <c r="P620" s="80"/>
      <c r="Q620" s="80"/>
      <c r="R620" s="80"/>
      <c r="S620" s="80"/>
      <c r="T620" s="81"/>
      <c r="AT620" s="18" t="s">
        <v>151</v>
      </c>
      <c r="AU620" s="18" t="s">
        <v>81</v>
      </c>
    </row>
    <row r="621" s="12" customFormat="1">
      <c r="B621" s="231"/>
      <c r="C621" s="232"/>
      <c r="D621" s="228" t="s">
        <v>153</v>
      </c>
      <c r="E621" s="233" t="s">
        <v>19</v>
      </c>
      <c r="F621" s="234" t="s">
        <v>353</v>
      </c>
      <c r="G621" s="232"/>
      <c r="H621" s="233" t="s">
        <v>19</v>
      </c>
      <c r="I621" s="235"/>
      <c r="J621" s="232"/>
      <c r="K621" s="232"/>
      <c r="L621" s="236"/>
      <c r="M621" s="237"/>
      <c r="N621" s="238"/>
      <c r="O621" s="238"/>
      <c r="P621" s="238"/>
      <c r="Q621" s="238"/>
      <c r="R621" s="238"/>
      <c r="S621" s="238"/>
      <c r="T621" s="239"/>
      <c r="AT621" s="240" t="s">
        <v>153</v>
      </c>
      <c r="AU621" s="240" t="s">
        <v>81</v>
      </c>
      <c r="AV621" s="12" t="s">
        <v>79</v>
      </c>
      <c r="AW621" s="12" t="s">
        <v>33</v>
      </c>
      <c r="AX621" s="12" t="s">
        <v>72</v>
      </c>
      <c r="AY621" s="240" t="s">
        <v>142</v>
      </c>
    </row>
    <row r="622" s="12" customFormat="1">
      <c r="B622" s="231"/>
      <c r="C622" s="232"/>
      <c r="D622" s="228" t="s">
        <v>153</v>
      </c>
      <c r="E622" s="233" t="s">
        <v>19</v>
      </c>
      <c r="F622" s="234" t="s">
        <v>648</v>
      </c>
      <c r="G622" s="232"/>
      <c r="H622" s="233" t="s">
        <v>19</v>
      </c>
      <c r="I622" s="235"/>
      <c r="J622" s="232"/>
      <c r="K622" s="232"/>
      <c r="L622" s="236"/>
      <c r="M622" s="237"/>
      <c r="N622" s="238"/>
      <c r="O622" s="238"/>
      <c r="P622" s="238"/>
      <c r="Q622" s="238"/>
      <c r="R622" s="238"/>
      <c r="S622" s="238"/>
      <c r="T622" s="239"/>
      <c r="AT622" s="240" t="s">
        <v>153</v>
      </c>
      <c r="AU622" s="240" t="s">
        <v>81</v>
      </c>
      <c r="AV622" s="12" t="s">
        <v>79</v>
      </c>
      <c r="AW622" s="12" t="s">
        <v>33</v>
      </c>
      <c r="AX622" s="12" t="s">
        <v>72</v>
      </c>
      <c r="AY622" s="240" t="s">
        <v>142</v>
      </c>
    </row>
    <row r="623" s="13" customFormat="1">
      <c r="B623" s="241"/>
      <c r="C623" s="242"/>
      <c r="D623" s="228" t="s">
        <v>153</v>
      </c>
      <c r="E623" s="243" t="s">
        <v>19</v>
      </c>
      <c r="F623" s="244" t="s">
        <v>716</v>
      </c>
      <c r="G623" s="242"/>
      <c r="H623" s="245">
        <v>21.440999999999999</v>
      </c>
      <c r="I623" s="246"/>
      <c r="J623" s="242"/>
      <c r="K623" s="242"/>
      <c r="L623" s="247"/>
      <c r="M623" s="248"/>
      <c r="N623" s="249"/>
      <c r="O623" s="249"/>
      <c r="P623" s="249"/>
      <c r="Q623" s="249"/>
      <c r="R623" s="249"/>
      <c r="S623" s="249"/>
      <c r="T623" s="250"/>
      <c r="AT623" s="251" t="s">
        <v>153</v>
      </c>
      <c r="AU623" s="251" t="s">
        <v>81</v>
      </c>
      <c r="AV623" s="13" t="s">
        <v>81</v>
      </c>
      <c r="AW623" s="13" t="s">
        <v>33</v>
      </c>
      <c r="AX623" s="13" t="s">
        <v>72</v>
      </c>
      <c r="AY623" s="251" t="s">
        <v>142</v>
      </c>
    </row>
    <row r="624" s="12" customFormat="1">
      <c r="B624" s="231"/>
      <c r="C624" s="232"/>
      <c r="D624" s="228" t="s">
        <v>153</v>
      </c>
      <c r="E624" s="233" t="s">
        <v>19</v>
      </c>
      <c r="F624" s="234" t="s">
        <v>717</v>
      </c>
      <c r="G624" s="232"/>
      <c r="H624" s="233" t="s">
        <v>19</v>
      </c>
      <c r="I624" s="235"/>
      <c r="J624" s="232"/>
      <c r="K624" s="232"/>
      <c r="L624" s="236"/>
      <c r="M624" s="237"/>
      <c r="N624" s="238"/>
      <c r="O624" s="238"/>
      <c r="P624" s="238"/>
      <c r="Q624" s="238"/>
      <c r="R624" s="238"/>
      <c r="S624" s="238"/>
      <c r="T624" s="239"/>
      <c r="AT624" s="240" t="s">
        <v>153</v>
      </c>
      <c r="AU624" s="240" t="s">
        <v>81</v>
      </c>
      <c r="AV624" s="12" t="s">
        <v>79</v>
      </c>
      <c r="AW624" s="12" t="s">
        <v>33</v>
      </c>
      <c r="AX624" s="12" t="s">
        <v>72</v>
      </c>
      <c r="AY624" s="240" t="s">
        <v>142</v>
      </c>
    </row>
    <row r="625" s="13" customFormat="1">
      <c r="B625" s="241"/>
      <c r="C625" s="242"/>
      <c r="D625" s="228" t="s">
        <v>153</v>
      </c>
      <c r="E625" s="243" t="s">
        <v>19</v>
      </c>
      <c r="F625" s="244" t="s">
        <v>718</v>
      </c>
      <c r="G625" s="242"/>
      <c r="H625" s="245">
        <v>6.5</v>
      </c>
      <c r="I625" s="246"/>
      <c r="J625" s="242"/>
      <c r="K625" s="242"/>
      <c r="L625" s="247"/>
      <c r="M625" s="248"/>
      <c r="N625" s="249"/>
      <c r="O625" s="249"/>
      <c r="P625" s="249"/>
      <c r="Q625" s="249"/>
      <c r="R625" s="249"/>
      <c r="S625" s="249"/>
      <c r="T625" s="250"/>
      <c r="AT625" s="251" t="s">
        <v>153</v>
      </c>
      <c r="AU625" s="251" t="s">
        <v>81</v>
      </c>
      <c r="AV625" s="13" t="s">
        <v>81</v>
      </c>
      <c r="AW625" s="13" t="s">
        <v>33</v>
      </c>
      <c r="AX625" s="13" t="s">
        <v>72</v>
      </c>
      <c r="AY625" s="251" t="s">
        <v>142</v>
      </c>
    </row>
    <row r="626" s="12" customFormat="1">
      <c r="B626" s="231"/>
      <c r="C626" s="232"/>
      <c r="D626" s="228" t="s">
        <v>153</v>
      </c>
      <c r="E626" s="233" t="s">
        <v>19</v>
      </c>
      <c r="F626" s="234" t="s">
        <v>721</v>
      </c>
      <c r="G626" s="232"/>
      <c r="H626" s="233" t="s">
        <v>19</v>
      </c>
      <c r="I626" s="235"/>
      <c r="J626" s="232"/>
      <c r="K626" s="232"/>
      <c r="L626" s="236"/>
      <c r="M626" s="237"/>
      <c r="N626" s="238"/>
      <c r="O626" s="238"/>
      <c r="P626" s="238"/>
      <c r="Q626" s="238"/>
      <c r="R626" s="238"/>
      <c r="S626" s="238"/>
      <c r="T626" s="239"/>
      <c r="AT626" s="240" t="s">
        <v>153</v>
      </c>
      <c r="AU626" s="240" t="s">
        <v>81</v>
      </c>
      <c r="AV626" s="12" t="s">
        <v>79</v>
      </c>
      <c r="AW626" s="12" t="s">
        <v>33</v>
      </c>
      <c r="AX626" s="12" t="s">
        <v>72</v>
      </c>
      <c r="AY626" s="240" t="s">
        <v>142</v>
      </c>
    </row>
    <row r="627" s="13" customFormat="1">
      <c r="B627" s="241"/>
      <c r="C627" s="242"/>
      <c r="D627" s="228" t="s">
        <v>153</v>
      </c>
      <c r="E627" s="243" t="s">
        <v>19</v>
      </c>
      <c r="F627" s="244" t="s">
        <v>722</v>
      </c>
      <c r="G627" s="242"/>
      <c r="H627" s="245">
        <v>25.43</v>
      </c>
      <c r="I627" s="246"/>
      <c r="J627" s="242"/>
      <c r="K627" s="242"/>
      <c r="L627" s="247"/>
      <c r="M627" s="248"/>
      <c r="N627" s="249"/>
      <c r="O627" s="249"/>
      <c r="P627" s="249"/>
      <c r="Q627" s="249"/>
      <c r="R627" s="249"/>
      <c r="S627" s="249"/>
      <c r="T627" s="250"/>
      <c r="AT627" s="251" t="s">
        <v>153</v>
      </c>
      <c r="AU627" s="251" t="s">
        <v>81</v>
      </c>
      <c r="AV627" s="13" t="s">
        <v>81</v>
      </c>
      <c r="AW627" s="13" t="s">
        <v>33</v>
      </c>
      <c r="AX627" s="13" t="s">
        <v>72</v>
      </c>
      <c r="AY627" s="251" t="s">
        <v>142</v>
      </c>
    </row>
    <row r="628" s="12" customFormat="1">
      <c r="B628" s="231"/>
      <c r="C628" s="232"/>
      <c r="D628" s="228" t="s">
        <v>153</v>
      </c>
      <c r="E628" s="233" t="s">
        <v>19</v>
      </c>
      <c r="F628" s="234" t="s">
        <v>743</v>
      </c>
      <c r="G628" s="232"/>
      <c r="H628" s="233" t="s">
        <v>19</v>
      </c>
      <c r="I628" s="235"/>
      <c r="J628" s="232"/>
      <c r="K628" s="232"/>
      <c r="L628" s="236"/>
      <c r="M628" s="237"/>
      <c r="N628" s="238"/>
      <c r="O628" s="238"/>
      <c r="P628" s="238"/>
      <c r="Q628" s="238"/>
      <c r="R628" s="238"/>
      <c r="S628" s="238"/>
      <c r="T628" s="239"/>
      <c r="AT628" s="240" t="s">
        <v>153</v>
      </c>
      <c r="AU628" s="240" t="s">
        <v>81</v>
      </c>
      <c r="AV628" s="12" t="s">
        <v>79</v>
      </c>
      <c r="AW628" s="12" t="s">
        <v>33</v>
      </c>
      <c r="AX628" s="12" t="s">
        <v>72</v>
      </c>
      <c r="AY628" s="240" t="s">
        <v>142</v>
      </c>
    </row>
    <row r="629" s="13" customFormat="1">
      <c r="B629" s="241"/>
      <c r="C629" s="242"/>
      <c r="D629" s="228" t="s">
        <v>153</v>
      </c>
      <c r="E629" s="243" t="s">
        <v>19</v>
      </c>
      <c r="F629" s="244" t="s">
        <v>728</v>
      </c>
      <c r="G629" s="242"/>
      <c r="H629" s="245">
        <v>27</v>
      </c>
      <c r="I629" s="246"/>
      <c r="J629" s="242"/>
      <c r="K629" s="242"/>
      <c r="L629" s="247"/>
      <c r="M629" s="248"/>
      <c r="N629" s="249"/>
      <c r="O629" s="249"/>
      <c r="P629" s="249"/>
      <c r="Q629" s="249"/>
      <c r="R629" s="249"/>
      <c r="S629" s="249"/>
      <c r="T629" s="250"/>
      <c r="AT629" s="251" t="s">
        <v>153</v>
      </c>
      <c r="AU629" s="251" t="s">
        <v>81</v>
      </c>
      <c r="AV629" s="13" t="s">
        <v>81</v>
      </c>
      <c r="AW629" s="13" t="s">
        <v>33</v>
      </c>
      <c r="AX629" s="13" t="s">
        <v>72</v>
      </c>
      <c r="AY629" s="251" t="s">
        <v>142</v>
      </c>
    </row>
    <row r="630" s="14" customFormat="1">
      <c r="B630" s="252"/>
      <c r="C630" s="253"/>
      <c r="D630" s="228" t="s">
        <v>153</v>
      </c>
      <c r="E630" s="254" t="s">
        <v>19</v>
      </c>
      <c r="F630" s="255" t="s">
        <v>227</v>
      </c>
      <c r="G630" s="253"/>
      <c r="H630" s="256">
        <v>80.370999999999995</v>
      </c>
      <c r="I630" s="257"/>
      <c r="J630" s="253"/>
      <c r="K630" s="253"/>
      <c r="L630" s="258"/>
      <c r="M630" s="259"/>
      <c r="N630" s="260"/>
      <c r="O630" s="260"/>
      <c r="P630" s="260"/>
      <c r="Q630" s="260"/>
      <c r="R630" s="260"/>
      <c r="S630" s="260"/>
      <c r="T630" s="261"/>
      <c r="AT630" s="262" t="s">
        <v>153</v>
      </c>
      <c r="AU630" s="262" t="s">
        <v>81</v>
      </c>
      <c r="AV630" s="14" t="s">
        <v>149</v>
      </c>
      <c r="AW630" s="14" t="s">
        <v>33</v>
      </c>
      <c r="AX630" s="14" t="s">
        <v>79</v>
      </c>
      <c r="AY630" s="262" t="s">
        <v>142</v>
      </c>
    </row>
    <row r="631" s="1" customFormat="1" ht="20.4" customHeight="1">
      <c r="B631" s="39"/>
      <c r="C631" s="216" t="s">
        <v>767</v>
      </c>
      <c r="D631" s="216" t="s">
        <v>144</v>
      </c>
      <c r="E631" s="217" t="s">
        <v>768</v>
      </c>
      <c r="F631" s="218" t="s">
        <v>769</v>
      </c>
      <c r="G631" s="219" t="s">
        <v>147</v>
      </c>
      <c r="H631" s="220">
        <v>9.5</v>
      </c>
      <c r="I631" s="221"/>
      <c r="J631" s="222">
        <f>ROUND(I631*H631,2)</f>
        <v>0</v>
      </c>
      <c r="K631" s="218" t="s">
        <v>148</v>
      </c>
      <c r="L631" s="44"/>
      <c r="M631" s="223" t="s">
        <v>19</v>
      </c>
      <c r="N631" s="224" t="s">
        <v>43</v>
      </c>
      <c r="O631" s="80"/>
      <c r="P631" s="225">
        <f>O631*H631</f>
        <v>0</v>
      </c>
      <c r="Q631" s="225">
        <v>0.0035599999999999998</v>
      </c>
      <c r="R631" s="225">
        <f>Q631*H631</f>
        <v>0.033819999999999996</v>
      </c>
      <c r="S631" s="225">
        <v>0</v>
      </c>
      <c r="T631" s="226">
        <f>S631*H631</f>
        <v>0</v>
      </c>
      <c r="AR631" s="18" t="s">
        <v>149</v>
      </c>
      <c r="AT631" s="18" t="s">
        <v>144</v>
      </c>
      <c r="AU631" s="18" t="s">
        <v>81</v>
      </c>
      <c r="AY631" s="18" t="s">
        <v>142</v>
      </c>
      <c r="BE631" s="227">
        <f>IF(N631="základní",J631,0)</f>
        <v>0</v>
      </c>
      <c r="BF631" s="227">
        <f>IF(N631="snížená",J631,0)</f>
        <v>0</v>
      </c>
      <c r="BG631" s="227">
        <f>IF(N631="zákl. přenesená",J631,0)</f>
        <v>0</v>
      </c>
      <c r="BH631" s="227">
        <f>IF(N631="sníž. přenesená",J631,0)</f>
        <v>0</v>
      </c>
      <c r="BI631" s="227">
        <f>IF(N631="nulová",J631,0)</f>
        <v>0</v>
      </c>
      <c r="BJ631" s="18" t="s">
        <v>79</v>
      </c>
      <c r="BK631" s="227">
        <f>ROUND(I631*H631,2)</f>
        <v>0</v>
      </c>
      <c r="BL631" s="18" t="s">
        <v>149</v>
      </c>
      <c r="BM631" s="18" t="s">
        <v>770</v>
      </c>
    </row>
    <row r="632" s="1" customFormat="1">
      <c r="B632" s="39"/>
      <c r="C632" s="40"/>
      <c r="D632" s="228" t="s">
        <v>151</v>
      </c>
      <c r="E632" s="40"/>
      <c r="F632" s="229" t="s">
        <v>766</v>
      </c>
      <c r="G632" s="40"/>
      <c r="H632" s="40"/>
      <c r="I632" s="143"/>
      <c r="J632" s="40"/>
      <c r="K632" s="40"/>
      <c r="L632" s="44"/>
      <c r="M632" s="230"/>
      <c r="N632" s="80"/>
      <c r="O632" s="80"/>
      <c r="P632" s="80"/>
      <c r="Q632" s="80"/>
      <c r="R632" s="80"/>
      <c r="S632" s="80"/>
      <c r="T632" s="81"/>
      <c r="AT632" s="18" t="s">
        <v>151</v>
      </c>
      <c r="AU632" s="18" t="s">
        <v>81</v>
      </c>
    </row>
    <row r="633" s="12" customFormat="1">
      <c r="B633" s="231"/>
      <c r="C633" s="232"/>
      <c r="D633" s="228" t="s">
        <v>153</v>
      </c>
      <c r="E633" s="233" t="s">
        <v>19</v>
      </c>
      <c r="F633" s="234" t="s">
        <v>353</v>
      </c>
      <c r="G633" s="232"/>
      <c r="H633" s="233" t="s">
        <v>19</v>
      </c>
      <c r="I633" s="235"/>
      <c r="J633" s="232"/>
      <c r="K633" s="232"/>
      <c r="L633" s="236"/>
      <c r="M633" s="237"/>
      <c r="N633" s="238"/>
      <c r="O633" s="238"/>
      <c r="P633" s="238"/>
      <c r="Q633" s="238"/>
      <c r="R633" s="238"/>
      <c r="S633" s="238"/>
      <c r="T633" s="239"/>
      <c r="AT633" s="240" t="s">
        <v>153</v>
      </c>
      <c r="AU633" s="240" t="s">
        <v>81</v>
      </c>
      <c r="AV633" s="12" t="s">
        <v>79</v>
      </c>
      <c r="AW633" s="12" t="s">
        <v>33</v>
      </c>
      <c r="AX633" s="12" t="s">
        <v>72</v>
      </c>
      <c r="AY633" s="240" t="s">
        <v>142</v>
      </c>
    </row>
    <row r="634" s="12" customFormat="1">
      <c r="B634" s="231"/>
      <c r="C634" s="232"/>
      <c r="D634" s="228" t="s">
        <v>153</v>
      </c>
      <c r="E634" s="233" t="s">
        <v>19</v>
      </c>
      <c r="F634" s="234" t="s">
        <v>757</v>
      </c>
      <c r="G634" s="232"/>
      <c r="H634" s="233" t="s">
        <v>19</v>
      </c>
      <c r="I634" s="235"/>
      <c r="J634" s="232"/>
      <c r="K634" s="232"/>
      <c r="L634" s="236"/>
      <c r="M634" s="237"/>
      <c r="N634" s="238"/>
      <c r="O634" s="238"/>
      <c r="P634" s="238"/>
      <c r="Q634" s="238"/>
      <c r="R634" s="238"/>
      <c r="S634" s="238"/>
      <c r="T634" s="239"/>
      <c r="AT634" s="240" t="s">
        <v>153</v>
      </c>
      <c r="AU634" s="240" t="s">
        <v>81</v>
      </c>
      <c r="AV634" s="12" t="s">
        <v>79</v>
      </c>
      <c r="AW634" s="12" t="s">
        <v>33</v>
      </c>
      <c r="AX634" s="12" t="s">
        <v>72</v>
      </c>
      <c r="AY634" s="240" t="s">
        <v>142</v>
      </c>
    </row>
    <row r="635" s="13" customFormat="1">
      <c r="B635" s="241"/>
      <c r="C635" s="242"/>
      <c r="D635" s="228" t="s">
        <v>153</v>
      </c>
      <c r="E635" s="243" t="s">
        <v>19</v>
      </c>
      <c r="F635" s="244" t="s">
        <v>720</v>
      </c>
      <c r="G635" s="242"/>
      <c r="H635" s="245">
        <v>9.5</v>
      </c>
      <c r="I635" s="246"/>
      <c r="J635" s="242"/>
      <c r="K635" s="242"/>
      <c r="L635" s="247"/>
      <c r="M635" s="248"/>
      <c r="N635" s="249"/>
      <c r="O635" s="249"/>
      <c r="P635" s="249"/>
      <c r="Q635" s="249"/>
      <c r="R635" s="249"/>
      <c r="S635" s="249"/>
      <c r="T635" s="250"/>
      <c r="AT635" s="251" t="s">
        <v>153</v>
      </c>
      <c r="AU635" s="251" t="s">
        <v>81</v>
      </c>
      <c r="AV635" s="13" t="s">
        <v>81</v>
      </c>
      <c r="AW635" s="13" t="s">
        <v>33</v>
      </c>
      <c r="AX635" s="13" t="s">
        <v>72</v>
      </c>
      <c r="AY635" s="251" t="s">
        <v>142</v>
      </c>
    </row>
    <row r="636" s="14" customFormat="1">
      <c r="B636" s="252"/>
      <c r="C636" s="253"/>
      <c r="D636" s="228" t="s">
        <v>153</v>
      </c>
      <c r="E636" s="254" t="s">
        <v>19</v>
      </c>
      <c r="F636" s="255" t="s">
        <v>227</v>
      </c>
      <c r="G636" s="253"/>
      <c r="H636" s="256">
        <v>9.5</v>
      </c>
      <c r="I636" s="257"/>
      <c r="J636" s="253"/>
      <c r="K636" s="253"/>
      <c r="L636" s="258"/>
      <c r="M636" s="259"/>
      <c r="N636" s="260"/>
      <c r="O636" s="260"/>
      <c r="P636" s="260"/>
      <c r="Q636" s="260"/>
      <c r="R636" s="260"/>
      <c r="S636" s="260"/>
      <c r="T636" s="261"/>
      <c r="AT636" s="262" t="s">
        <v>153</v>
      </c>
      <c r="AU636" s="262" t="s">
        <v>81</v>
      </c>
      <c r="AV636" s="14" t="s">
        <v>149</v>
      </c>
      <c r="AW636" s="14" t="s">
        <v>33</v>
      </c>
      <c r="AX636" s="14" t="s">
        <v>79</v>
      </c>
      <c r="AY636" s="262" t="s">
        <v>142</v>
      </c>
    </row>
    <row r="637" s="1" customFormat="1" ht="20.4" customHeight="1">
      <c r="B637" s="39"/>
      <c r="C637" s="216" t="s">
        <v>771</v>
      </c>
      <c r="D637" s="216" t="s">
        <v>144</v>
      </c>
      <c r="E637" s="217" t="s">
        <v>772</v>
      </c>
      <c r="F637" s="218" t="s">
        <v>773</v>
      </c>
      <c r="G637" s="219" t="s">
        <v>147</v>
      </c>
      <c r="H637" s="220">
        <v>16</v>
      </c>
      <c r="I637" s="221"/>
      <c r="J637" s="222">
        <f>ROUND(I637*H637,2)</f>
        <v>0</v>
      </c>
      <c r="K637" s="218" t="s">
        <v>148</v>
      </c>
      <c r="L637" s="44"/>
      <c r="M637" s="223" t="s">
        <v>19</v>
      </c>
      <c r="N637" s="224" t="s">
        <v>43</v>
      </c>
      <c r="O637" s="80"/>
      <c r="P637" s="225">
        <f>O637*H637</f>
        <v>0</v>
      </c>
      <c r="Q637" s="225">
        <v>0</v>
      </c>
      <c r="R637" s="225">
        <f>Q637*H637</f>
        <v>0</v>
      </c>
      <c r="S637" s="225">
        <v>0</v>
      </c>
      <c r="T637" s="226">
        <f>S637*H637</f>
        <v>0</v>
      </c>
      <c r="AR637" s="18" t="s">
        <v>149</v>
      </c>
      <c r="AT637" s="18" t="s">
        <v>144</v>
      </c>
      <c r="AU637" s="18" t="s">
        <v>81</v>
      </c>
      <c r="AY637" s="18" t="s">
        <v>142</v>
      </c>
      <c r="BE637" s="227">
        <f>IF(N637="základní",J637,0)</f>
        <v>0</v>
      </c>
      <c r="BF637" s="227">
        <f>IF(N637="snížená",J637,0)</f>
        <v>0</v>
      </c>
      <c r="BG637" s="227">
        <f>IF(N637="zákl. přenesená",J637,0)</f>
        <v>0</v>
      </c>
      <c r="BH637" s="227">
        <f>IF(N637="sníž. přenesená",J637,0)</f>
        <v>0</v>
      </c>
      <c r="BI637" s="227">
        <f>IF(N637="nulová",J637,0)</f>
        <v>0</v>
      </c>
      <c r="BJ637" s="18" t="s">
        <v>79</v>
      </c>
      <c r="BK637" s="227">
        <f>ROUND(I637*H637,2)</f>
        <v>0</v>
      </c>
      <c r="BL637" s="18" t="s">
        <v>149</v>
      </c>
      <c r="BM637" s="18" t="s">
        <v>774</v>
      </c>
    </row>
    <row r="638" s="1" customFormat="1">
      <c r="B638" s="39"/>
      <c r="C638" s="40"/>
      <c r="D638" s="228" t="s">
        <v>151</v>
      </c>
      <c r="E638" s="40"/>
      <c r="F638" s="229" t="s">
        <v>766</v>
      </c>
      <c r="G638" s="40"/>
      <c r="H638" s="40"/>
      <c r="I638" s="143"/>
      <c r="J638" s="40"/>
      <c r="K638" s="40"/>
      <c r="L638" s="44"/>
      <c r="M638" s="230"/>
      <c r="N638" s="80"/>
      <c r="O638" s="80"/>
      <c r="P638" s="80"/>
      <c r="Q638" s="80"/>
      <c r="R638" s="80"/>
      <c r="S638" s="80"/>
      <c r="T638" s="81"/>
      <c r="AT638" s="18" t="s">
        <v>151</v>
      </c>
      <c r="AU638" s="18" t="s">
        <v>81</v>
      </c>
    </row>
    <row r="639" s="1" customFormat="1" ht="20.4" customHeight="1">
      <c r="B639" s="39"/>
      <c r="C639" s="216" t="s">
        <v>775</v>
      </c>
      <c r="D639" s="216" t="s">
        <v>144</v>
      </c>
      <c r="E639" s="217" t="s">
        <v>776</v>
      </c>
      <c r="F639" s="218" t="s">
        <v>777</v>
      </c>
      <c r="G639" s="219" t="s">
        <v>147</v>
      </c>
      <c r="H639" s="220">
        <v>89.870999999999995</v>
      </c>
      <c r="I639" s="221"/>
      <c r="J639" s="222">
        <f>ROUND(I639*H639,2)</f>
        <v>0</v>
      </c>
      <c r="K639" s="218" t="s">
        <v>148</v>
      </c>
      <c r="L639" s="44"/>
      <c r="M639" s="223" t="s">
        <v>19</v>
      </c>
      <c r="N639" s="224" t="s">
        <v>43</v>
      </c>
      <c r="O639" s="80"/>
      <c r="P639" s="225">
        <f>O639*H639</f>
        <v>0</v>
      </c>
      <c r="Q639" s="225">
        <v>0.00098999999999999999</v>
      </c>
      <c r="R639" s="225">
        <f>Q639*H639</f>
        <v>0.088972289999999996</v>
      </c>
      <c r="S639" s="225">
        <v>0</v>
      </c>
      <c r="T639" s="226">
        <f>S639*H639</f>
        <v>0</v>
      </c>
      <c r="AR639" s="18" t="s">
        <v>149</v>
      </c>
      <c r="AT639" s="18" t="s">
        <v>144</v>
      </c>
      <c r="AU639" s="18" t="s">
        <v>81</v>
      </c>
      <c r="AY639" s="18" t="s">
        <v>142</v>
      </c>
      <c r="BE639" s="227">
        <f>IF(N639="základní",J639,0)</f>
        <v>0</v>
      </c>
      <c r="BF639" s="227">
        <f>IF(N639="snížená",J639,0)</f>
        <v>0</v>
      </c>
      <c r="BG639" s="227">
        <f>IF(N639="zákl. přenesená",J639,0)</f>
        <v>0</v>
      </c>
      <c r="BH639" s="227">
        <f>IF(N639="sníž. přenesená",J639,0)</f>
        <v>0</v>
      </c>
      <c r="BI639" s="227">
        <f>IF(N639="nulová",J639,0)</f>
        <v>0</v>
      </c>
      <c r="BJ639" s="18" t="s">
        <v>79</v>
      </c>
      <c r="BK639" s="227">
        <f>ROUND(I639*H639,2)</f>
        <v>0</v>
      </c>
      <c r="BL639" s="18" t="s">
        <v>149</v>
      </c>
      <c r="BM639" s="18" t="s">
        <v>778</v>
      </c>
    </row>
    <row r="640" s="1" customFormat="1">
      <c r="B640" s="39"/>
      <c r="C640" s="40"/>
      <c r="D640" s="228" t="s">
        <v>151</v>
      </c>
      <c r="E640" s="40"/>
      <c r="F640" s="229" t="s">
        <v>779</v>
      </c>
      <c r="G640" s="40"/>
      <c r="H640" s="40"/>
      <c r="I640" s="143"/>
      <c r="J640" s="40"/>
      <c r="K640" s="40"/>
      <c r="L640" s="44"/>
      <c r="M640" s="230"/>
      <c r="N640" s="80"/>
      <c r="O640" s="80"/>
      <c r="P640" s="80"/>
      <c r="Q640" s="80"/>
      <c r="R640" s="80"/>
      <c r="S640" s="80"/>
      <c r="T640" s="81"/>
      <c r="AT640" s="18" t="s">
        <v>151</v>
      </c>
      <c r="AU640" s="18" t="s">
        <v>81</v>
      </c>
    </row>
    <row r="641" s="12" customFormat="1">
      <c r="B641" s="231"/>
      <c r="C641" s="232"/>
      <c r="D641" s="228" t="s">
        <v>153</v>
      </c>
      <c r="E641" s="233" t="s">
        <v>19</v>
      </c>
      <c r="F641" s="234" t="s">
        <v>353</v>
      </c>
      <c r="G641" s="232"/>
      <c r="H641" s="233" t="s">
        <v>19</v>
      </c>
      <c r="I641" s="235"/>
      <c r="J641" s="232"/>
      <c r="K641" s="232"/>
      <c r="L641" s="236"/>
      <c r="M641" s="237"/>
      <c r="N641" s="238"/>
      <c r="O641" s="238"/>
      <c r="P641" s="238"/>
      <c r="Q641" s="238"/>
      <c r="R641" s="238"/>
      <c r="S641" s="238"/>
      <c r="T641" s="239"/>
      <c r="AT641" s="240" t="s">
        <v>153</v>
      </c>
      <c r="AU641" s="240" t="s">
        <v>81</v>
      </c>
      <c r="AV641" s="12" t="s">
        <v>79</v>
      </c>
      <c r="AW641" s="12" t="s">
        <v>33</v>
      </c>
      <c r="AX641" s="12" t="s">
        <v>72</v>
      </c>
      <c r="AY641" s="240" t="s">
        <v>142</v>
      </c>
    </row>
    <row r="642" s="12" customFormat="1">
      <c r="B642" s="231"/>
      <c r="C642" s="232"/>
      <c r="D642" s="228" t="s">
        <v>153</v>
      </c>
      <c r="E642" s="233" t="s">
        <v>19</v>
      </c>
      <c r="F642" s="234" t="s">
        <v>648</v>
      </c>
      <c r="G642" s="232"/>
      <c r="H642" s="233" t="s">
        <v>19</v>
      </c>
      <c r="I642" s="235"/>
      <c r="J642" s="232"/>
      <c r="K642" s="232"/>
      <c r="L642" s="236"/>
      <c r="M642" s="237"/>
      <c r="N642" s="238"/>
      <c r="O642" s="238"/>
      <c r="P642" s="238"/>
      <c r="Q642" s="238"/>
      <c r="R642" s="238"/>
      <c r="S642" s="238"/>
      <c r="T642" s="239"/>
      <c r="AT642" s="240" t="s">
        <v>153</v>
      </c>
      <c r="AU642" s="240" t="s">
        <v>81</v>
      </c>
      <c r="AV642" s="12" t="s">
        <v>79</v>
      </c>
      <c r="AW642" s="12" t="s">
        <v>33</v>
      </c>
      <c r="AX642" s="12" t="s">
        <v>72</v>
      </c>
      <c r="AY642" s="240" t="s">
        <v>142</v>
      </c>
    </row>
    <row r="643" s="13" customFormat="1">
      <c r="B643" s="241"/>
      <c r="C643" s="242"/>
      <c r="D643" s="228" t="s">
        <v>153</v>
      </c>
      <c r="E643" s="243" t="s">
        <v>19</v>
      </c>
      <c r="F643" s="244" t="s">
        <v>716</v>
      </c>
      <c r="G643" s="242"/>
      <c r="H643" s="245">
        <v>21.440999999999999</v>
      </c>
      <c r="I643" s="246"/>
      <c r="J643" s="242"/>
      <c r="K643" s="242"/>
      <c r="L643" s="247"/>
      <c r="M643" s="248"/>
      <c r="N643" s="249"/>
      <c r="O643" s="249"/>
      <c r="P643" s="249"/>
      <c r="Q643" s="249"/>
      <c r="R643" s="249"/>
      <c r="S643" s="249"/>
      <c r="T643" s="250"/>
      <c r="AT643" s="251" t="s">
        <v>153</v>
      </c>
      <c r="AU643" s="251" t="s">
        <v>81</v>
      </c>
      <c r="AV643" s="13" t="s">
        <v>81</v>
      </c>
      <c r="AW643" s="13" t="s">
        <v>33</v>
      </c>
      <c r="AX643" s="13" t="s">
        <v>72</v>
      </c>
      <c r="AY643" s="251" t="s">
        <v>142</v>
      </c>
    </row>
    <row r="644" s="12" customFormat="1">
      <c r="B644" s="231"/>
      <c r="C644" s="232"/>
      <c r="D644" s="228" t="s">
        <v>153</v>
      </c>
      <c r="E644" s="233" t="s">
        <v>19</v>
      </c>
      <c r="F644" s="234" t="s">
        <v>717</v>
      </c>
      <c r="G644" s="232"/>
      <c r="H644" s="233" t="s">
        <v>19</v>
      </c>
      <c r="I644" s="235"/>
      <c r="J644" s="232"/>
      <c r="K644" s="232"/>
      <c r="L644" s="236"/>
      <c r="M644" s="237"/>
      <c r="N644" s="238"/>
      <c r="O644" s="238"/>
      <c r="P644" s="238"/>
      <c r="Q644" s="238"/>
      <c r="R644" s="238"/>
      <c r="S644" s="238"/>
      <c r="T644" s="239"/>
      <c r="AT644" s="240" t="s">
        <v>153</v>
      </c>
      <c r="AU644" s="240" t="s">
        <v>81</v>
      </c>
      <c r="AV644" s="12" t="s">
        <v>79</v>
      </c>
      <c r="AW644" s="12" t="s">
        <v>33</v>
      </c>
      <c r="AX644" s="12" t="s">
        <v>72</v>
      </c>
      <c r="AY644" s="240" t="s">
        <v>142</v>
      </c>
    </row>
    <row r="645" s="13" customFormat="1">
      <c r="B645" s="241"/>
      <c r="C645" s="242"/>
      <c r="D645" s="228" t="s">
        <v>153</v>
      </c>
      <c r="E645" s="243" t="s">
        <v>19</v>
      </c>
      <c r="F645" s="244" t="s">
        <v>718</v>
      </c>
      <c r="G645" s="242"/>
      <c r="H645" s="245">
        <v>6.5</v>
      </c>
      <c r="I645" s="246"/>
      <c r="J645" s="242"/>
      <c r="K645" s="242"/>
      <c r="L645" s="247"/>
      <c r="M645" s="248"/>
      <c r="N645" s="249"/>
      <c r="O645" s="249"/>
      <c r="P645" s="249"/>
      <c r="Q645" s="249"/>
      <c r="R645" s="249"/>
      <c r="S645" s="249"/>
      <c r="T645" s="250"/>
      <c r="AT645" s="251" t="s">
        <v>153</v>
      </c>
      <c r="AU645" s="251" t="s">
        <v>81</v>
      </c>
      <c r="AV645" s="13" t="s">
        <v>81</v>
      </c>
      <c r="AW645" s="13" t="s">
        <v>33</v>
      </c>
      <c r="AX645" s="13" t="s">
        <v>72</v>
      </c>
      <c r="AY645" s="251" t="s">
        <v>142</v>
      </c>
    </row>
    <row r="646" s="12" customFormat="1">
      <c r="B646" s="231"/>
      <c r="C646" s="232"/>
      <c r="D646" s="228" t="s">
        <v>153</v>
      </c>
      <c r="E646" s="233" t="s">
        <v>19</v>
      </c>
      <c r="F646" s="234" t="s">
        <v>721</v>
      </c>
      <c r="G646" s="232"/>
      <c r="H646" s="233" t="s">
        <v>19</v>
      </c>
      <c r="I646" s="235"/>
      <c r="J646" s="232"/>
      <c r="K646" s="232"/>
      <c r="L646" s="236"/>
      <c r="M646" s="237"/>
      <c r="N646" s="238"/>
      <c r="O646" s="238"/>
      <c r="P646" s="238"/>
      <c r="Q646" s="238"/>
      <c r="R646" s="238"/>
      <c r="S646" s="238"/>
      <c r="T646" s="239"/>
      <c r="AT646" s="240" t="s">
        <v>153</v>
      </c>
      <c r="AU646" s="240" t="s">
        <v>81</v>
      </c>
      <c r="AV646" s="12" t="s">
        <v>79</v>
      </c>
      <c r="AW646" s="12" t="s">
        <v>33</v>
      </c>
      <c r="AX646" s="12" t="s">
        <v>72</v>
      </c>
      <c r="AY646" s="240" t="s">
        <v>142</v>
      </c>
    </row>
    <row r="647" s="13" customFormat="1">
      <c r="B647" s="241"/>
      <c r="C647" s="242"/>
      <c r="D647" s="228" t="s">
        <v>153</v>
      </c>
      <c r="E647" s="243" t="s">
        <v>19</v>
      </c>
      <c r="F647" s="244" t="s">
        <v>722</v>
      </c>
      <c r="G647" s="242"/>
      <c r="H647" s="245">
        <v>25.43</v>
      </c>
      <c r="I647" s="246"/>
      <c r="J647" s="242"/>
      <c r="K647" s="242"/>
      <c r="L647" s="247"/>
      <c r="M647" s="248"/>
      <c r="N647" s="249"/>
      <c r="O647" s="249"/>
      <c r="P647" s="249"/>
      <c r="Q647" s="249"/>
      <c r="R647" s="249"/>
      <c r="S647" s="249"/>
      <c r="T647" s="250"/>
      <c r="AT647" s="251" t="s">
        <v>153</v>
      </c>
      <c r="AU647" s="251" t="s">
        <v>81</v>
      </c>
      <c r="AV647" s="13" t="s">
        <v>81</v>
      </c>
      <c r="AW647" s="13" t="s">
        <v>33</v>
      </c>
      <c r="AX647" s="13" t="s">
        <v>72</v>
      </c>
      <c r="AY647" s="251" t="s">
        <v>142</v>
      </c>
    </row>
    <row r="648" s="12" customFormat="1">
      <c r="B648" s="231"/>
      <c r="C648" s="232"/>
      <c r="D648" s="228" t="s">
        <v>153</v>
      </c>
      <c r="E648" s="233" t="s">
        <v>19</v>
      </c>
      <c r="F648" s="234" t="s">
        <v>743</v>
      </c>
      <c r="G648" s="232"/>
      <c r="H648" s="233" t="s">
        <v>19</v>
      </c>
      <c r="I648" s="235"/>
      <c r="J648" s="232"/>
      <c r="K648" s="232"/>
      <c r="L648" s="236"/>
      <c r="M648" s="237"/>
      <c r="N648" s="238"/>
      <c r="O648" s="238"/>
      <c r="P648" s="238"/>
      <c r="Q648" s="238"/>
      <c r="R648" s="238"/>
      <c r="S648" s="238"/>
      <c r="T648" s="239"/>
      <c r="AT648" s="240" t="s">
        <v>153</v>
      </c>
      <c r="AU648" s="240" t="s">
        <v>81</v>
      </c>
      <c r="AV648" s="12" t="s">
        <v>79</v>
      </c>
      <c r="AW648" s="12" t="s">
        <v>33</v>
      </c>
      <c r="AX648" s="12" t="s">
        <v>72</v>
      </c>
      <c r="AY648" s="240" t="s">
        <v>142</v>
      </c>
    </row>
    <row r="649" s="13" customFormat="1">
      <c r="B649" s="241"/>
      <c r="C649" s="242"/>
      <c r="D649" s="228" t="s">
        <v>153</v>
      </c>
      <c r="E649" s="243" t="s">
        <v>19</v>
      </c>
      <c r="F649" s="244" t="s">
        <v>728</v>
      </c>
      <c r="G649" s="242"/>
      <c r="H649" s="245">
        <v>27</v>
      </c>
      <c r="I649" s="246"/>
      <c r="J649" s="242"/>
      <c r="K649" s="242"/>
      <c r="L649" s="247"/>
      <c r="M649" s="248"/>
      <c r="N649" s="249"/>
      <c r="O649" s="249"/>
      <c r="P649" s="249"/>
      <c r="Q649" s="249"/>
      <c r="R649" s="249"/>
      <c r="S649" s="249"/>
      <c r="T649" s="250"/>
      <c r="AT649" s="251" t="s">
        <v>153</v>
      </c>
      <c r="AU649" s="251" t="s">
        <v>81</v>
      </c>
      <c r="AV649" s="13" t="s">
        <v>81</v>
      </c>
      <c r="AW649" s="13" t="s">
        <v>33</v>
      </c>
      <c r="AX649" s="13" t="s">
        <v>72</v>
      </c>
      <c r="AY649" s="251" t="s">
        <v>142</v>
      </c>
    </row>
    <row r="650" s="12" customFormat="1">
      <c r="B650" s="231"/>
      <c r="C650" s="232"/>
      <c r="D650" s="228" t="s">
        <v>153</v>
      </c>
      <c r="E650" s="233" t="s">
        <v>19</v>
      </c>
      <c r="F650" s="234" t="s">
        <v>757</v>
      </c>
      <c r="G650" s="232"/>
      <c r="H650" s="233" t="s">
        <v>19</v>
      </c>
      <c r="I650" s="235"/>
      <c r="J650" s="232"/>
      <c r="K650" s="232"/>
      <c r="L650" s="236"/>
      <c r="M650" s="237"/>
      <c r="N650" s="238"/>
      <c r="O650" s="238"/>
      <c r="P650" s="238"/>
      <c r="Q650" s="238"/>
      <c r="R650" s="238"/>
      <c r="S650" s="238"/>
      <c r="T650" s="239"/>
      <c r="AT650" s="240" t="s">
        <v>153</v>
      </c>
      <c r="AU650" s="240" t="s">
        <v>81</v>
      </c>
      <c r="AV650" s="12" t="s">
        <v>79</v>
      </c>
      <c r="AW650" s="12" t="s">
        <v>33</v>
      </c>
      <c r="AX650" s="12" t="s">
        <v>72</v>
      </c>
      <c r="AY650" s="240" t="s">
        <v>142</v>
      </c>
    </row>
    <row r="651" s="13" customFormat="1">
      <c r="B651" s="241"/>
      <c r="C651" s="242"/>
      <c r="D651" s="228" t="s">
        <v>153</v>
      </c>
      <c r="E651" s="243" t="s">
        <v>19</v>
      </c>
      <c r="F651" s="244" t="s">
        <v>720</v>
      </c>
      <c r="G651" s="242"/>
      <c r="H651" s="245">
        <v>9.5</v>
      </c>
      <c r="I651" s="246"/>
      <c r="J651" s="242"/>
      <c r="K651" s="242"/>
      <c r="L651" s="247"/>
      <c r="M651" s="248"/>
      <c r="N651" s="249"/>
      <c r="O651" s="249"/>
      <c r="P651" s="249"/>
      <c r="Q651" s="249"/>
      <c r="R651" s="249"/>
      <c r="S651" s="249"/>
      <c r="T651" s="250"/>
      <c r="AT651" s="251" t="s">
        <v>153</v>
      </c>
      <c r="AU651" s="251" t="s">
        <v>81</v>
      </c>
      <c r="AV651" s="13" t="s">
        <v>81</v>
      </c>
      <c r="AW651" s="13" t="s">
        <v>33</v>
      </c>
      <c r="AX651" s="13" t="s">
        <v>72</v>
      </c>
      <c r="AY651" s="251" t="s">
        <v>142</v>
      </c>
    </row>
    <row r="652" s="14" customFormat="1">
      <c r="B652" s="252"/>
      <c r="C652" s="253"/>
      <c r="D652" s="228" t="s">
        <v>153</v>
      </c>
      <c r="E652" s="254" t="s">
        <v>19</v>
      </c>
      <c r="F652" s="255" t="s">
        <v>227</v>
      </c>
      <c r="G652" s="253"/>
      <c r="H652" s="256">
        <v>89.870999999999995</v>
      </c>
      <c r="I652" s="257"/>
      <c r="J652" s="253"/>
      <c r="K652" s="253"/>
      <c r="L652" s="258"/>
      <c r="M652" s="259"/>
      <c r="N652" s="260"/>
      <c r="O652" s="260"/>
      <c r="P652" s="260"/>
      <c r="Q652" s="260"/>
      <c r="R652" s="260"/>
      <c r="S652" s="260"/>
      <c r="T652" s="261"/>
      <c r="AT652" s="262" t="s">
        <v>153</v>
      </c>
      <c r="AU652" s="262" t="s">
        <v>81</v>
      </c>
      <c r="AV652" s="14" t="s">
        <v>149</v>
      </c>
      <c r="AW652" s="14" t="s">
        <v>33</v>
      </c>
      <c r="AX652" s="14" t="s">
        <v>79</v>
      </c>
      <c r="AY652" s="262" t="s">
        <v>142</v>
      </c>
    </row>
    <row r="653" s="1" customFormat="1" ht="20.4" customHeight="1">
      <c r="B653" s="39"/>
      <c r="C653" s="216" t="s">
        <v>780</v>
      </c>
      <c r="D653" s="216" t="s">
        <v>144</v>
      </c>
      <c r="E653" s="217" t="s">
        <v>781</v>
      </c>
      <c r="F653" s="218" t="s">
        <v>782</v>
      </c>
      <c r="G653" s="219" t="s">
        <v>147</v>
      </c>
      <c r="H653" s="220">
        <v>89.870999999999995</v>
      </c>
      <c r="I653" s="221"/>
      <c r="J653" s="222">
        <f>ROUND(I653*H653,2)</f>
        <v>0</v>
      </c>
      <c r="K653" s="218" t="s">
        <v>148</v>
      </c>
      <c r="L653" s="44"/>
      <c r="M653" s="223" t="s">
        <v>19</v>
      </c>
      <c r="N653" s="224" t="s">
        <v>43</v>
      </c>
      <c r="O653" s="80"/>
      <c r="P653" s="225">
        <f>O653*H653</f>
        <v>0</v>
      </c>
      <c r="Q653" s="225">
        <v>0.00315</v>
      </c>
      <c r="R653" s="225">
        <f>Q653*H653</f>
        <v>0.28309364999999997</v>
      </c>
      <c r="S653" s="225">
        <v>0</v>
      </c>
      <c r="T653" s="226">
        <f>S653*H653</f>
        <v>0</v>
      </c>
      <c r="AR653" s="18" t="s">
        <v>149</v>
      </c>
      <c r="AT653" s="18" t="s">
        <v>144</v>
      </c>
      <c r="AU653" s="18" t="s">
        <v>81</v>
      </c>
      <c r="AY653" s="18" t="s">
        <v>142</v>
      </c>
      <c r="BE653" s="227">
        <f>IF(N653="základní",J653,0)</f>
        <v>0</v>
      </c>
      <c r="BF653" s="227">
        <f>IF(N653="snížená",J653,0)</f>
        <v>0</v>
      </c>
      <c r="BG653" s="227">
        <f>IF(N653="zákl. přenesená",J653,0)</f>
        <v>0</v>
      </c>
      <c r="BH653" s="227">
        <f>IF(N653="sníž. přenesená",J653,0)</f>
        <v>0</v>
      </c>
      <c r="BI653" s="227">
        <f>IF(N653="nulová",J653,0)</f>
        <v>0</v>
      </c>
      <c r="BJ653" s="18" t="s">
        <v>79</v>
      </c>
      <c r="BK653" s="227">
        <f>ROUND(I653*H653,2)</f>
        <v>0</v>
      </c>
      <c r="BL653" s="18" t="s">
        <v>149</v>
      </c>
      <c r="BM653" s="18" t="s">
        <v>783</v>
      </c>
    </row>
    <row r="654" s="1" customFormat="1" ht="20.4" customHeight="1">
      <c r="B654" s="39"/>
      <c r="C654" s="216" t="s">
        <v>784</v>
      </c>
      <c r="D654" s="216" t="s">
        <v>144</v>
      </c>
      <c r="E654" s="217" t="s">
        <v>785</v>
      </c>
      <c r="F654" s="218" t="s">
        <v>786</v>
      </c>
      <c r="G654" s="219" t="s">
        <v>147</v>
      </c>
      <c r="H654" s="220">
        <v>16</v>
      </c>
      <c r="I654" s="221"/>
      <c r="J654" s="222">
        <f>ROUND(I654*H654,2)</f>
        <v>0</v>
      </c>
      <c r="K654" s="218" t="s">
        <v>148</v>
      </c>
      <c r="L654" s="44"/>
      <c r="M654" s="223" t="s">
        <v>19</v>
      </c>
      <c r="N654" s="224" t="s">
        <v>43</v>
      </c>
      <c r="O654" s="80"/>
      <c r="P654" s="225">
        <f>O654*H654</f>
        <v>0</v>
      </c>
      <c r="Q654" s="225">
        <v>0</v>
      </c>
      <c r="R654" s="225">
        <f>Q654*H654</f>
        <v>0</v>
      </c>
      <c r="S654" s="225">
        <v>0</v>
      </c>
      <c r="T654" s="226">
        <f>S654*H654</f>
        <v>0</v>
      </c>
      <c r="AR654" s="18" t="s">
        <v>149</v>
      </c>
      <c r="AT654" s="18" t="s">
        <v>144</v>
      </c>
      <c r="AU654" s="18" t="s">
        <v>81</v>
      </c>
      <c r="AY654" s="18" t="s">
        <v>142</v>
      </c>
      <c r="BE654" s="227">
        <f>IF(N654="základní",J654,0)</f>
        <v>0</v>
      </c>
      <c r="BF654" s="227">
        <f>IF(N654="snížená",J654,0)</f>
        <v>0</v>
      </c>
      <c r="BG654" s="227">
        <f>IF(N654="zákl. přenesená",J654,0)</f>
        <v>0</v>
      </c>
      <c r="BH654" s="227">
        <f>IF(N654="sníž. přenesená",J654,0)</f>
        <v>0</v>
      </c>
      <c r="BI654" s="227">
        <f>IF(N654="nulová",J654,0)</f>
        <v>0</v>
      </c>
      <c r="BJ654" s="18" t="s">
        <v>79</v>
      </c>
      <c r="BK654" s="227">
        <f>ROUND(I654*H654,2)</f>
        <v>0</v>
      </c>
      <c r="BL654" s="18" t="s">
        <v>149</v>
      </c>
      <c r="BM654" s="18" t="s">
        <v>787</v>
      </c>
    </row>
    <row r="655" s="12" customFormat="1">
      <c r="B655" s="231"/>
      <c r="C655" s="232"/>
      <c r="D655" s="228" t="s">
        <v>153</v>
      </c>
      <c r="E655" s="233" t="s">
        <v>19</v>
      </c>
      <c r="F655" s="234" t="s">
        <v>353</v>
      </c>
      <c r="G655" s="232"/>
      <c r="H655" s="233" t="s">
        <v>19</v>
      </c>
      <c r="I655" s="235"/>
      <c r="J655" s="232"/>
      <c r="K655" s="232"/>
      <c r="L655" s="236"/>
      <c r="M655" s="237"/>
      <c r="N655" s="238"/>
      <c r="O655" s="238"/>
      <c r="P655" s="238"/>
      <c r="Q655" s="238"/>
      <c r="R655" s="238"/>
      <c r="S655" s="238"/>
      <c r="T655" s="239"/>
      <c r="AT655" s="240" t="s">
        <v>153</v>
      </c>
      <c r="AU655" s="240" t="s">
        <v>81</v>
      </c>
      <c r="AV655" s="12" t="s">
        <v>79</v>
      </c>
      <c r="AW655" s="12" t="s">
        <v>33</v>
      </c>
      <c r="AX655" s="12" t="s">
        <v>72</v>
      </c>
      <c r="AY655" s="240" t="s">
        <v>142</v>
      </c>
    </row>
    <row r="656" s="12" customFormat="1">
      <c r="B656" s="231"/>
      <c r="C656" s="232"/>
      <c r="D656" s="228" t="s">
        <v>153</v>
      </c>
      <c r="E656" s="233" t="s">
        <v>19</v>
      </c>
      <c r="F656" s="234" t="s">
        <v>717</v>
      </c>
      <c r="G656" s="232"/>
      <c r="H656" s="233" t="s">
        <v>19</v>
      </c>
      <c r="I656" s="235"/>
      <c r="J656" s="232"/>
      <c r="K656" s="232"/>
      <c r="L656" s="236"/>
      <c r="M656" s="237"/>
      <c r="N656" s="238"/>
      <c r="O656" s="238"/>
      <c r="P656" s="238"/>
      <c r="Q656" s="238"/>
      <c r="R656" s="238"/>
      <c r="S656" s="238"/>
      <c r="T656" s="239"/>
      <c r="AT656" s="240" t="s">
        <v>153</v>
      </c>
      <c r="AU656" s="240" t="s">
        <v>81</v>
      </c>
      <c r="AV656" s="12" t="s">
        <v>79</v>
      </c>
      <c r="AW656" s="12" t="s">
        <v>33</v>
      </c>
      <c r="AX656" s="12" t="s">
        <v>72</v>
      </c>
      <c r="AY656" s="240" t="s">
        <v>142</v>
      </c>
    </row>
    <row r="657" s="13" customFormat="1">
      <c r="B657" s="241"/>
      <c r="C657" s="242"/>
      <c r="D657" s="228" t="s">
        <v>153</v>
      </c>
      <c r="E657" s="243" t="s">
        <v>19</v>
      </c>
      <c r="F657" s="244" t="s">
        <v>718</v>
      </c>
      <c r="G657" s="242"/>
      <c r="H657" s="245">
        <v>6.5</v>
      </c>
      <c r="I657" s="246"/>
      <c r="J657" s="242"/>
      <c r="K657" s="242"/>
      <c r="L657" s="247"/>
      <c r="M657" s="248"/>
      <c r="N657" s="249"/>
      <c r="O657" s="249"/>
      <c r="P657" s="249"/>
      <c r="Q657" s="249"/>
      <c r="R657" s="249"/>
      <c r="S657" s="249"/>
      <c r="T657" s="250"/>
      <c r="AT657" s="251" t="s">
        <v>153</v>
      </c>
      <c r="AU657" s="251" t="s">
        <v>81</v>
      </c>
      <c r="AV657" s="13" t="s">
        <v>81</v>
      </c>
      <c r="AW657" s="13" t="s">
        <v>33</v>
      </c>
      <c r="AX657" s="13" t="s">
        <v>72</v>
      </c>
      <c r="AY657" s="251" t="s">
        <v>142</v>
      </c>
    </row>
    <row r="658" s="12" customFormat="1">
      <c r="B658" s="231"/>
      <c r="C658" s="232"/>
      <c r="D658" s="228" t="s">
        <v>153</v>
      </c>
      <c r="E658" s="233" t="s">
        <v>19</v>
      </c>
      <c r="F658" s="234" t="s">
        <v>757</v>
      </c>
      <c r="G658" s="232"/>
      <c r="H658" s="233" t="s">
        <v>19</v>
      </c>
      <c r="I658" s="235"/>
      <c r="J658" s="232"/>
      <c r="K658" s="232"/>
      <c r="L658" s="236"/>
      <c r="M658" s="237"/>
      <c r="N658" s="238"/>
      <c r="O658" s="238"/>
      <c r="P658" s="238"/>
      <c r="Q658" s="238"/>
      <c r="R658" s="238"/>
      <c r="S658" s="238"/>
      <c r="T658" s="239"/>
      <c r="AT658" s="240" t="s">
        <v>153</v>
      </c>
      <c r="AU658" s="240" t="s">
        <v>81</v>
      </c>
      <c r="AV658" s="12" t="s">
        <v>79</v>
      </c>
      <c r="AW658" s="12" t="s">
        <v>33</v>
      </c>
      <c r="AX658" s="12" t="s">
        <v>72</v>
      </c>
      <c r="AY658" s="240" t="s">
        <v>142</v>
      </c>
    </row>
    <row r="659" s="13" customFormat="1">
      <c r="B659" s="241"/>
      <c r="C659" s="242"/>
      <c r="D659" s="228" t="s">
        <v>153</v>
      </c>
      <c r="E659" s="243" t="s">
        <v>19</v>
      </c>
      <c r="F659" s="244" t="s">
        <v>720</v>
      </c>
      <c r="G659" s="242"/>
      <c r="H659" s="245">
        <v>9.5</v>
      </c>
      <c r="I659" s="246"/>
      <c r="J659" s="242"/>
      <c r="K659" s="242"/>
      <c r="L659" s="247"/>
      <c r="M659" s="248"/>
      <c r="N659" s="249"/>
      <c r="O659" s="249"/>
      <c r="P659" s="249"/>
      <c r="Q659" s="249"/>
      <c r="R659" s="249"/>
      <c r="S659" s="249"/>
      <c r="T659" s="250"/>
      <c r="AT659" s="251" t="s">
        <v>153</v>
      </c>
      <c r="AU659" s="251" t="s">
        <v>81</v>
      </c>
      <c r="AV659" s="13" t="s">
        <v>81</v>
      </c>
      <c r="AW659" s="13" t="s">
        <v>33</v>
      </c>
      <c r="AX659" s="13" t="s">
        <v>72</v>
      </c>
      <c r="AY659" s="251" t="s">
        <v>142</v>
      </c>
    </row>
    <row r="660" s="14" customFormat="1">
      <c r="B660" s="252"/>
      <c r="C660" s="253"/>
      <c r="D660" s="228" t="s">
        <v>153</v>
      </c>
      <c r="E660" s="254" t="s">
        <v>19</v>
      </c>
      <c r="F660" s="255" t="s">
        <v>227</v>
      </c>
      <c r="G660" s="253"/>
      <c r="H660" s="256">
        <v>16</v>
      </c>
      <c r="I660" s="257"/>
      <c r="J660" s="253"/>
      <c r="K660" s="253"/>
      <c r="L660" s="258"/>
      <c r="M660" s="259"/>
      <c r="N660" s="260"/>
      <c r="O660" s="260"/>
      <c r="P660" s="260"/>
      <c r="Q660" s="260"/>
      <c r="R660" s="260"/>
      <c r="S660" s="260"/>
      <c r="T660" s="261"/>
      <c r="AT660" s="262" t="s">
        <v>153</v>
      </c>
      <c r="AU660" s="262" t="s">
        <v>81</v>
      </c>
      <c r="AV660" s="14" t="s">
        <v>149</v>
      </c>
      <c r="AW660" s="14" t="s">
        <v>33</v>
      </c>
      <c r="AX660" s="14" t="s">
        <v>79</v>
      </c>
      <c r="AY660" s="262" t="s">
        <v>142</v>
      </c>
    </row>
    <row r="661" s="1" customFormat="1" ht="20.4" customHeight="1">
      <c r="B661" s="39"/>
      <c r="C661" s="216" t="s">
        <v>788</v>
      </c>
      <c r="D661" s="216" t="s">
        <v>144</v>
      </c>
      <c r="E661" s="217" t="s">
        <v>789</v>
      </c>
      <c r="F661" s="218" t="s">
        <v>790</v>
      </c>
      <c r="G661" s="219" t="s">
        <v>206</v>
      </c>
      <c r="H661" s="220">
        <v>15.300000000000001</v>
      </c>
      <c r="I661" s="221"/>
      <c r="J661" s="222">
        <f>ROUND(I661*H661,2)</f>
        <v>0</v>
      </c>
      <c r="K661" s="218" t="s">
        <v>19</v>
      </c>
      <c r="L661" s="44"/>
      <c r="M661" s="223" t="s">
        <v>19</v>
      </c>
      <c r="N661" s="224" t="s">
        <v>43</v>
      </c>
      <c r="O661" s="80"/>
      <c r="P661" s="225">
        <f>O661*H661</f>
        <v>0</v>
      </c>
      <c r="Q661" s="225">
        <v>0.00018000000000000001</v>
      </c>
      <c r="R661" s="225">
        <f>Q661*H661</f>
        <v>0.0027540000000000004</v>
      </c>
      <c r="S661" s="225">
        <v>0</v>
      </c>
      <c r="T661" s="226">
        <f>S661*H661</f>
        <v>0</v>
      </c>
      <c r="AR661" s="18" t="s">
        <v>149</v>
      </c>
      <c r="AT661" s="18" t="s">
        <v>144</v>
      </c>
      <c r="AU661" s="18" t="s">
        <v>81</v>
      </c>
      <c r="AY661" s="18" t="s">
        <v>142</v>
      </c>
      <c r="BE661" s="227">
        <f>IF(N661="základní",J661,0)</f>
        <v>0</v>
      </c>
      <c r="BF661" s="227">
        <f>IF(N661="snížená",J661,0)</f>
        <v>0</v>
      </c>
      <c r="BG661" s="227">
        <f>IF(N661="zákl. přenesená",J661,0)</f>
        <v>0</v>
      </c>
      <c r="BH661" s="227">
        <f>IF(N661="sníž. přenesená",J661,0)</f>
        <v>0</v>
      </c>
      <c r="BI661" s="227">
        <f>IF(N661="nulová",J661,0)</f>
        <v>0</v>
      </c>
      <c r="BJ661" s="18" t="s">
        <v>79</v>
      </c>
      <c r="BK661" s="227">
        <f>ROUND(I661*H661,2)</f>
        <v>0</v>
      </c>
      <c r="BL661" s="18" t="s">
        <v>149</v>
      </c>
      <c r="BM661" s="18" t="s">
        <v>791</v>
      </c>
    </row>
    <row r="662" s="1" customFormat="1">
      <c r="B662" s="39"/>
      <c r="C662" s="40"/>
      <c r="D662" s="228" t="s">
        <v>151</v>
      </c>
      <c r="E662" s="40"/>
      <c r="F662" s="229" t="s">
        <v>792</v>
      </c>
      <c r="G662" s="40"/>
      <c r="H662" s="40"/>
      <c r="I662" s="143"/>
      <c r="J662" s="40"/>
      <c r="K662" s="40"/>
      <c r="L662" s="44"/>
      <c r="M662" s="230"/>
      <c r="N662" s="80"/>
      <c r="O662" s="80"/>
      <c r="P662" s="80"/>
      <c r="Q662" s="80"/>
      <c r="R662" s="80"/>
      <c r="S662" s="80"/>
      <c r="T662" s="81"/>
      <c r="AT662" s="18" t="s">
        <v>151</v>
      </c>
      <c r="AU662" s="18" t="s">
        <v>81</v>
      </c>
    </row>
    <row r="663" s="12" customFormat="1">
      <c r="B663" s="231"/>
      <c r="C663" s="232"/>
      <c r="D663" s="228" t="s">
        <v>153</v>
      </c>
      <c r="E663" s="233" t="s">
        <v>19</v>
      </c>
      <c r="F663" s="234" t="s">
        <v>793</v>
      </c>
      <c r="G663" s="232"/>
      <c r="H663" s="233" t="s">
        <v>19</v>
      </c>
      <c r="I663" s="235"/>
      <c r="J663" s="232"/>
      <c r="K663" s="232"/>
      <c r="L663" s="236"/>
      <c r="M663" s="237"/>
      <c r="N663" s="238"/>
      <c r="O663" s="238"/>
      <c r="P663" s="238"/>
      <c r="Q663" s="238"/>
      <c r="R663" s="238"/>
      <c r="S663" s="238"/>
      <c r="T663" s="239"/>
      <c r="AT663" s="240" t="s">
        <v>153</v>
      </c>
      <c r="AU663" s="240" t="s">
        <v>81</v>
      </c>
      <c r="AV663" s="12" t="s">
        <v>79</v>
      </c>
      <c r="AW663" s="12" t="s">
        <v>33</v>
      </c>
      <c r="AX663" s="12" t="s">
        <v>72</v>
      </c>
      <c r="AY663" s="240" t="s">
        <v>142</v>
      </c>
    </row>
    <row r="664" s="12" customFormat="1">
      <c r="B664" s="231"/>
      <c r="C664" s="232"/>
      <c r="D664" s="228" t="s">
        <v>153</v>
      </c>
      <c r="E664" s="233" t="s">
        <v>19</v>
      </c>
      <c r="F664" s="234" t="s">
        <v>794</v>
      </c>
      <c r="G664" s="232"/>
      <c r="H664" s="233" t="s">
        <v>19</v>
      </c>
      <c r="I664" s="235"/>
      <c r="J664" s="232"/>
      <c r="K664" s="232"/>
      <c r="L664" s="236"/>
      <c r="M664" s="237"/>
      <c r="N664" s="238"/>
      <c r="O664" s="238"/>
      <c r="P664" s="238"/>
      <c r="Q664" s="238"/>
      <c r="R664" s="238"/>
      <c r="S664" s="238"/>
      <c r="T664" s="239"/>
      <c r="AT664" s="240" t="s">
        <v>153</v>
      </c>
      <c r="AU664" s="240" t="s">
        <v>81</v>
      </c>
      <c r="AV664" s="12" t="s">
        <v>79</v>
      </c>
      <c r="AW664" s="12" t="s">
        <v>33</v>
      </c>
      <c r="AX664" s="12" t="s">
        <v>72</v>
      </c>
      <c r="AY664" s="240" t="s">
        <v>142</v>
      </c>
    </row>
    <row r="665" s="13" customFormat="1">
      <c r="B665" s="241"/>
      <c r="C665" s="242"/>
      <c r="D665" s="228" t="s">
        <v>153</v>
      </c>
      <c r="E665" s="243" t="s">
        <v>19</v>
      </c>
      <c r="F665" s="244" t="s">
        <v>795</v>
      </c>
      <c r="G665" s="242"/>
      <c r="H665" s="245">
        <v>15.300000000000001</v>
      </c>
      <c r="I665" s="246"/>
      <c r="J665" s="242"/>
      <c r="K665" s="242"/>
      <c r="L665" s="247"/>
      <c r="M665" s="248"/>
      <c r="N665" s="249"/>
      <c r="O665" s="249"/>
      <c r="P665" s="249"/>
      <c r="Q665" s="249"/>
      <c r="R665" s="249"/>
      <c r="S665" s="249"/>
      <c r="T665" s="250"/>
      <c r="AT665" s="251" t="s">
        <v>153</v>
      </c>
      <c r="AU665" s="251" t="s">
        <v>81</v>
      </c>
      <c r="AV665" s="13" t="s">
        <v>81</v>
      </c>
      <c r="AW665" s="13" t="s">
        <v>33</v>
      </c>
      <c r="AX665" s="13" t="s">
        <v>79</v>
      </c>
      <c r="AY665" s="251" t="s">
        <v>142</v>
      </c>
    </row>
    <row r="666" s="1" customFormat="1" ht="14.4" customHeight="1">
      <c r="B666" s="39"/>
      <c r="C666" s="263" t="s">
        <v>796</v>
      </c>
      <c r="D666" s="263" t="s">
        <v>305</v>
      </c>
      <c r="E666" s="264" t="s">
        <v>797</v>
      </c>
      <c r="F666" s="265" t="s">
        <v>798</v>
      </c>
      <c r="G666" s="266" t="s">
        <v>280</v>
      </c>
      <c r="H666" s="267">
        <v>0.031</v>
      </c>
      <c r="I666" s="268"/>
      <c r="J666" s="269">
        <f>ROUND(I666*H666,2)</f>
        <v>0</v>
      </c>
      <c r="K666" s="265" t="s">
        <v>19</v>
      </c>
      <c r="L666" s="270"/>
      <c r="M666" s="271" t="s">
        <v>19</v>
      </c>
      <c r="N666" s="272" t="s">
        <v>43</v>
      </c>
      <c r="O666" s="80"/>
      <c r="P666" s="225">
        <f>O666*H666</f>
        <v>0</v>
      </c>
      <c r="Q666" s="225">
        <v>1</v>
      </c>
      <c r="R666" s="225">
        <f>Q666*H666</f>
        <v>0.031</v>
      </c>
      <c r="S666" s="225">
        <v>0</v>
      </c>
      <c r="T666" s="226">
        <f>S666*H666</f>
        <v>0</v>
      </c>
      <c r="AR666" s="18" t="s">
        <v>188</v>
      </c>
      <c r="AT666" s="18" t="s">
        <v>305</v>
      </c>
      <c r="AU666" s="18" t="s">
        <v>81</v>
      </c>
      <c r="AY666" s="18" t="s">
        <v>142</v>
      </c>
      <c r="BE666" s="227">
        <f>IF(N666="základní",J666,0)</f>
        <v>0</v>
      </c>
      <c r="BF666" s="227">
        <f>IF(N666="snížená",J666,0)</f>
        <v>0</v>
      </c>
      <c r="BG666" s="227">
        <f>IF(N666="zákl. přenesená",J666,0)</f>
        <v>0</v>
      </c>
      <c r="BH666" s="227">
        <f>IF(N666="sníž. přenesená",J666,0)</f>
        <v>0</v>
      </c>
      <c r="BI666" s="227">
        <f>IF(N666="nulová",J666,0)</f>
        <v>0</v>
      </c>
      <c r="BJ666" s="18" t="s">
        <v>79</v>
      </c>
      <c r="BK666" s="227">
        <f>ROUND(I666*H666,2)</f>
        <v>0</v>
      </c>
      <c r="BL666" s="18" t="s">
        <v>149</v>
      </c>
      <c r="BM666" s="18" t="s">
        <v>799</v>
      </c>
    </row>
    <row r="667" s="13" customFormat="1">
      <c r="B667" s="241"/>
      <c r="C667" s="242"/>
      <c r="D667" s="228" t="s">
        <v>153</v>
      </c>
      <c r="E667" s="243" t="s">
        <v>19</v>
      </c>
      <c r="F667" s="244" t="s">
        <v>800</v>
      </c>
      <c r="G667" s="242"/>
      <c r="H667" s="245">
        <v>0.031</v>
      </c>
      <c r="I667" s="246"/>
      <c r="J667" s="242"/>
      <c r="K667" s="242"/>
      <c r="L667" s="247"/>
      <c r="M667" s="248"/>
      <c r="N667" s="249"/>
      <c r="O667" s="249"/>
      <c r="P667" s="249"/>
      <c r="Q667" s="249"/>
      <c r="R667" s="249"/>
      <c r="S667" s="249"/>
      <c r="T667" s="250"/>
      <c r="AT667" s="251" t="s">
        <v>153</v>
      </c>
      <c r="AU667" s="251" t="s">
        <v>81</v>
      </c>
      <c r="AV667" s="13" t="s">
        <v>81</v>
      </c>
      <c r="AW667" s="13" t="s">
        <v>33</v>
      </c>
      <c r="AX667" s="13" t="s">
        <v>79</v>
      </c>
      <c r="AY667" s="251" t="s">
        <v>142</v>
      </c>
    </row>
    <row r="668" s="11" customFormat="1" ht="22.8" customHeight="1">
      <c r="B668" s="200"/>
      <c r="C668" s="201"/>
      <c r="D668" s="202" t="s">
        <v>71</v>
      </c>
      <c r="E668" s="214" t="s">
        <v>801</v>
      </c>
      <c r="F668" s="214" t="s">
        <v>802</v>
      </c>
      <c r="G668" s="201"/>
      <c r="H668" s="201"/>
      <c r="I668" s="204"/>
      <c r="J668" s="215">
        <f>BK668</f>
        <v>0</v>
      </c>
      <c r="K668" s="201"/>
      <c r="L668" s="206"/>
      <c r="M668" s="207"/>
      <c r="N668" s="208"/>
      <c r="O668" s="208"/>
      <c r="P668" s="209">
        <f>SUM(P669:P676)</f>
        <v>0</v>
      </c>
      <c r="Q668" s="208"/>
      <c r="R668" s="209">
        <f>SUM(R669:R676)</f>
        <v>0</v>
      </c>
      <c r="S668" s="208"/>
      <c r="T668" s="210">
        <f>SUM(T669:T676)</f>
        <v>0</v>
      </c>
      <c r="AR668" s="211" t="s">
        <v>79</v>
      </c>
      <c r="AT668" s="212" t="s">
        <v>71</v>
      </c>
      <c r="AU668" s="212" t="s">
        <v>79</v>
      </c>
      <c r="AY668" s="211" t="s">
        <v>142</v>
      </c>
      <c r="BK668" s="213">
        <f>SUM(BK669:BK676)</f>
        <v>0</v>
      </c>
    </row>
    <row r="669" s="1" customFormat="1" ht="20.4" customHeight="1">
      <c r="B669" s="39"/>
      <c r="C669" s="216" t="s">
        <v>803</v>
      </c>
      <c r="D669" s="216" t="s">
        <v>144</v>
      </c>
      <c r="E669" s="217" t="s">
        <v>804</v>
      </c>
      <c r="F669" s="218" t="s">
        <v>805</v>
      </c>
      <c r="G669" s="219" t="s">
        <v>280</v>
      </c>
      <c r="H669" s="220">
        <v>152.999</v>
      </c>
      <c r="I669" s="221"/>
      <c r="J669" s="222">
        <f>ROUND(I669*H669,2)</f>
        <v>0</v>
      </c>
      <c r="K669" s="218" t="s">
        <v>148</v>
      </c>
      <c r="L669" s="44"/>
      <c r="M669" s="223" t="s">
        <v>19</v>
      </c>
      <c r="N669" s="224" t="s">
        <v>43</v>
      </c>
      <c r="O669" s="80"/>
      <c r="P669" s="225">
        <f>O669*H669</f>
        <v>0</v>
      </c>
      <c r="Q669" s="225">
        <v>0</v>
      </c>
      <c r="R669" s="225">
        <f>Q669*H669</f>
        <v>0</v>
      </c>
      <c r="S669" s="225">
        <v>0</v>
      </c>
      <c r="T669" s="226">
        <f>S669*H669</f>
        <v>0</v>
      </c>
      <c r="AR669" s="18" t="s">
        <v>149</v>
      </c>
      <c r="AT669" s="18" t="s">
        <v>144</v>
      </c>
      <c r="AU669" s="18" t="s">
        <v>81</v>
      </c>
      <c r="AY669" s="18" t="s">
        <v>142</v>
      </c>
      <c r="BE669" s="227">
        <f>IF(N669="základní",J669,0)</f>
        <v>0</v>
      </c>
      <c r="BF669" s="227">
        <f>IF(N669="snížená",J669,0)</f>
        <v>0</v>
      </c>
      <c r="BG669" s="227">
        <f>IF(N669="zákl. přenesená",J669,0)</f>
        <v>0</v>
      </c>
      <c r="BH669" s="227">
        <f>IF(N669="sníž. přenesená",J669,0)</f>
        <v>0</v>
      </c>
      <c r="BI669" s="227">
        <f>IF(N669="nulová",J669,0)</f>
        <v>0</v>
      </c>
      <c r="BJ669" s="18" t="s">
        <v>79</v>
      </c>
      <c r="BK669" s="227">
        <f>ROUND(I669*H669,2)</f>
        <v>0</v>
      </c>
      <c r="BL669" s="18" t="s">
        <v>149</v>
      </c>
      <c r="BM669" s="18" t="s">
        <v>806</v>
      </c>
    </row>
    <row r="670" s="1" customFormat="1">
      <c r="B670" s="39"/>
      <c r="C670" s="40"/>
      <c r="D670" s="228" t="s">
        <v>151</v>
      </c>
      <c r="E670" s="40"/>
      <c r="F670" s="229" t="s">
        <v>807</v>
      </c>
      <c r="G670" s="40"/>
      <c r="H670" s="40"/>
      <c r="I670" s="143"/>
      <c r="J670" s="40"/>
      <c r="K670" s="40"/>
      <c r="L670" s="44"/>
      <c r="M670" s="230"/>
      <c r="N670" s="80"/>
      <c r="O670" s="80"/>
      <c r="P670" s="80"/>
      <c r="Q670" s="80"/>
      <c r="R670" s="80"/>
      <c r="S670" s="80"/>
      <c r="T670" s="81"/>
      <c r="AT670" s="18" t="s">
        <v>151</v>
      </c>
      <c r="AU670" s="18" t="s">
        <v>81</v>
      </c>
    </row>
    <row r="671" s="1" customFormat="1" ht="20.4" customHeight="1">
      <c r="B671" s="39"/>
      <c r="C671" s="216" t="s">
        <v>808</v>
      </c>
      <c r="D671" s="216" t="s">
        <v>144</v>
      </c>
      <c r="E671" s="217" t="s">
        <v>809</v>
      </c>
      <c r="F671" s="218" t="s">
        <v>810</v>
      </c>
      <c r="G671" s="219" t="s">
        <v>280</v>
      </c>
      <c r="H671" s="220">
        <v>152.999</v>
      </c>
      <c r="I671" s="221"/>
      <c r="J671" s="222">
        <f>ROUND(I671*H671,2)</f>
        <v>0</v>
      </c>
      <c r="K671" s="218" t="s">
        <v>148</v>
      </c>
      <c r="L671" s="44"/>
      <c r="M671" s="223" t="s">
        <v>19</v>
      </c>
      <c r="N671" s="224" t="s">
        <v>43</v>
      </c>
      <c r="O671" s="80"/>
      <c r="P671" s="225">
        <f>O671*H671</f>
        <v>0</v>
      </c>
      <c r="Q671" s="225">
        <v>0</v>
      </c>
      <c r="R671" s="225">
        <f>Q671*H671</f>
        <v>0</v>
      </c>
      <c r="S671" s="225">
        <v>0</v>
      </c>
      <c r="T671" s="226">
        <f>S671*H671</f>
        <v>0</v>
      </c>
      <c r="AR671" s="18" t="s">
        <v>149</v>
      </c>
      <c r="AT671" s="18" t="s">
        <v>144</v>
      </c>
      <c r="AU671" s="18" t="s">
        <v>81</v>
      </c>
      <c r="AY671" s="18" t="s">
        <v>142</v>
      </c>
      <c r="BE671" s="227">
        <f>IF(N671="základní",J671,0)</f>
        <v>0</v>
      </c>
      <c r="BF671" s="227">
        <f>IF(N671="snížená",J671,0)</f>
        <v>0</v>
      </c>
      <c r="BG671" s="227">
        <f>IF(N671="zákl. přenesená",J671,0)</f>
        <v>0</v>
      </c>
      <c r="BH671" s="227">
        <f>IF(N671="sníž. přenesená",J671,0)</f>
        <v>0</v>
      </c>
      <c r="BI671" s="227">
        <f>IF(N671="nulová",J671,0)</f>
        <v>0</v>
      </c>
      <c r="BJ671" s="18" t="s">
        <v>79</v>
      </c>
      <c r="BK671" s="227">
        <f>ROUND(I671*H671,2)</f>
        <v>0</v>
      </c>
      <c r="BL671" s="18" t="s">
        <v>149</v>
      </c>
      <c r="BM671" s="18" t="s">
        <v>811</v>
      </c>
    </row>
    <row r="672" s="1" customFormat="1">
      <c r="B672" s="39"/>
      <c r="C672" s="40"/>
      <c r="D672" s="228" t="s">
        <v>151</v>
      </c>
      <c r="E672" s="40"/>
      <c r="F672" s="229" t="s">
        <v>812</v>
      </c>
      <c r="G672" s="40"/>
      <c r="H672" s="40"/>
      <c r="I672" s="143"/>
      <c r="J672" s="40"/>
      <c r="K672" s="40"/>
      <c r="L672" s="44"/>
      <c r="M672" s="230"/>
      <c r="N672" s="80"/>
      <c r="O672" s="80"/>
      <c r="P672" s="80"/>
      <c r="Q672" s="80"/>
      <c r="R672" s="80"/>
      <c r="S672" s="80"/>
      <c r="T672" s="81"/>
      <c r="AT672" s="18" t="s">
        <v>151</v>
      </c>
      <c r="AU672" s="18" t="s">
        <v>81</v>
      </c>
    </row>
    <row r="673" s="1" customFormat="1" ht="20.4" customHeight="1">
      <c r="B673" s="39"/>
      <c r="C673" s="216" t="s">
        <v>813</v>
      </c>
      <c r="D673" s="216" t="s">
        <v>144</v>
      </c>
      <c r="E673" s="217" t="s">
        <v>814</v>
      </c>
      <c r="F673" s="218" t="s">
        <v>815</v>
      </c>
      <c r="G673" s="219" t="s">
        <v>280</v>
      </c>
      <c r="H673" s="220">
        <v>152.999</v>
      </c>
      <c r="I673" s="221"/>
      <c r="J673" s="222">
        <f>ROUND(I673*H673,2)</f>
        <v>0</v>
      </c>
      <c r="K673" s="218" t="s">
        <v>148</v>
      </c>
      <c r="L673" s="44"/>
      <c r="M673" s="223" t="s">
        <v>19</v>
      </c>
      <c r="N673" s="224" t="s">
        <v>43</v>
      </c>
      <c r="O673" s="80"/>
      <c r="P673" s="225">
        <f>O673*H673</f>
        <v>0</v>
      </c>
      <c r="Q673" s="225">
        <v>0</v>
      </c>
      <c r="R673" s="225">
        <f>Q673*H673</f>
        <v>0</v>
      </c>
      <c r="S673" s="225">
        <v>0</v>
      </c>
      <c r="T673" s="226">
        <f>S673*H673</f>
        <v>0</v>
      </c>
      <c r="AR673" s="18" t="s">
        <v>149</v>
      </c>
      <c r="AT673" s="18" t="s">
        <v>144</v>
      </c>
      <c r="AU673" s="18" t="s">
        <v>81</v>
      </c>
      <c r="AY673" s="18" t="s">
        <v>142</v>
      </c>
      <c r="BE673" s="227">
        <f>IF(N673="základní",J673,0)</f>
        <v>0</v>
      </c>
      <c r="BF673" s="227">
        <f>IF(N673="snížená",J673,0)</f>
        <v>0</v>
      </c>
      <c r="BG673" s="227">
        <f>IF(N673="zákl. přenesená",J673,0)</f>
        <v>0</v>
      </c>
      <c r="BH673" s="227">
        <f>IF(N673="sníž. přenesená",J673,0)</f>
        <v>0</v>
      </c>
      <c r="BI673" s="227">
        <f>IF(N673="nulová",J673,0)</f>
        <v>0</v>
      </c>
      <c r="BJ673" s="18" t="s">
        <v>79</v>
      </c>
      <c r="BK673" s="227">
        <f>ROUND(I673*H673,2)</f>
        <v>0</v>
      </c>
      <c r="BL673" s="18" t="s">
        <v>149</v>
      </c>
      <c r="BM673" s="18" t="s">
        <v>816</v>
      </c>
    </row>
    <row r="674" s="1" customFormat="1">
      <c r="B674" s="39"/>
      <c r="C674" s="40"/>
      <c r="D674" s="228" t="s">
        <v>151</v>
      </c>
      <c r="E674" s="40"/>
      <c r="F674" s="229" t="s">
        <v>812</v>
      </c>
      <c r="G674" s="40"/>
      <c r="H674" s="40"/>
      <c r="I674" s="143"/>
      <c r="J674" s="40"/>
      <c r="K674" s="40"/>
      <c r="L674" s="44"/>
      <c r="M674" s="230"/>
      <c r="N674" s="80"/>
      <c r="O674" s="80"/>
      <c r="P674" s="80"/>
      <c r="Q674" s="80"/>
      <c r="R674" s="80"/>
      <c r="S674" s="80"/>
      <c r="T674" s="81"/>
      <c r="AT674" s="18" t="s">
        <v>151</v>
      </c>
      <c r="AU674" s="18" t="s">
        <v>81</v>
      </c>
    </row>
    <row r="675" s="1" customFormat="1" ht="20.4" customHeight="1">
      <c r="B675" s="39"/>
      <c r="C675" s="216" t="s">
        <v>817</v>
      </c>
      <c r="D675" s="216" t="s">
        <v>144</v>
      </c>
      <c r="E675" s="217" t="s">
        <v>818</v>
      </c>
      <c r="F675" s="218" t="s">
        <v>819</v>
      </c>
      <c r="G675" s="219" t="s">
        <v>280</v>
      </c>
      <c r="H675" s="220">
        <v>152.999</v>
      </c>
      <c r="I675" s="221"/>
      <c r="J675" s="222">
        <f>ROUND(I675*H675,2)</f>
        <v>0</v>
      </c>
      <c r="K675" s="218" t="s">
        <v>148</v>
      </c>
      <c r="L675" s="44"/>
      <c r="M675" s="223" t="s">
        <v>19</v>
      </c>
      <c r="N675" s="224" t="s">
        <v>43</v>
      </c>
      <c r="O675" s="80"/>
      <c r="P675" s="225">
        <f>O675*H675</f>
        <v>0</v>
      </c>
      <c r="Q675" s="225">
        <v>0</v>
      </c>
      <c r="R675" s="225">
        <f>Q675*H675</f>
        <v>0</v>
      </c>
      <c r="S675" s="225">
        <v>0</v>
      </c>
      <c r="T675" s="226">
        <f>S675*H675</f>
        <v>0</v>
      </c>
      <c r="AR675" s="18" t="s">
        <v>149</v>
      </c>
      <c r="AT675" s="18" t="s">
        <v>144</v>
      </c>
      <c r="AU675" s="18" t="s">
        <v>81</v>
      </c>
      <c r="AY675" s="18" t="s">
        <v>142</v>
      </c>
      <c r="BE675" s="227">
        <f>IF(N675="základní",J675,0)</f>
        <v>0</v>
      </c>
      <c r="BF675" s="227">
        <f>IF(N675="snížená",J675,0)</f>
        <v>0</v>
      </c>
      <c r="BG675" s="227">
        <f>IF(N675="zákl. přenesená",J675,0)</f>
        <v>0</v>
      </c>
      <c r="BH675" s="227">
        <f>IF(N675="sníž. přenesená",J675,0)</f>
        <v>0</v>
      </c>
      <c r="BI675" s="227">
        <f>IF(N675="nulová",J675,0)</f>
        <v>0</v>
      </c>
      <c r="BJ675" s="18" t="s">
        <v>79</v>
      </c>
      <c r="BK675" s="227">
        <f>ROUND(I675*H675,2)</f>
        <v>0</v>
      </c>
      <c r="BL675" s="18" t="s">
        <v>149</v>
      </c>
      <c r="BM675" s="18" t="s">
        <v>820</v>
      </c>
    </row>
    <row r="676" s="1" customFormat="1">
      <c r="B676" s="39"/>
      <c r="C676" s="40"/>
      <c r="D676" s="228" t="s">
        <v>151</v>
      </c>
      <c r="E676" s="40"/>
      <c r="F676" s="229" t="s">
        <v>821</v>
      </c>
      <c r="G676" s="40"/>
      <c r="H676" s="40"/>
      <c r="I676" s="143"/>
      <c r="J676" s="40"/>
      <c r="K676" s="40"/>
      <c r="L676" s="44"/>
      <c r="M676" s="230"/>
      <c r="N676" s="80"/>
      <c r="O676" s="80"/>
      <c r="P676" s="80"/>
      <c r="Q676" s="80"/>
      <c r="R676" s="80"/>
      <c r="S676" s="80"/>
      <c r="T676" s="81"/>
      <c r="AT676" s="18" t="s">
        <v>151</v>
      </c>
      <c r="AU676" s="18" t="s">
        <v>81</v>
      </c>
    </row>
    <row r="677" s="11" customFormat="1" ht="22.8" customHeight="1">
      <c r="B677" s="200"/>
      <c r="C677" s="201"/>
      <c r="D677" s="202" t="s">
        <v>71</v>
      </c>
      <c r="E677" s="214" t="s">
        <v>822</v>
      </c>
      <c r="F677" s="214" t="s">
        <v>823</v>
      </c>
      <c r="G677" s="201"/>
      <c r="H677" s="201"/>
      <c r="I677" s="204"/>
      <c r="J677" s="215">
        <f>BK677</f>
        <v>0</v>
      </c>
      <c r="K677" s="201"/>
      <c r="L677" s="206"/>
      <c r="M677" s="207"/>
      <c r="N677" s="208"/>
      <c r="O677" s="208"/>
      <c r="P677" s="209">
        <f>SUM(P678:P679)</f>
        <v>0</v>
      </c>
      <c r="Q677" s="208"/>
      <c r="R677" s="209">
        <f>SUM(R678:R679)</f>
        <v>0</v>
      </c>
      <c r="S677" s="208"/>
      <c r="T677" s="210">
        <f>SUM(T678:T679)</f>
        <v>0</v>
      </c>
      <c r="AR677" s="211" t="s">
        <v>79</v>
      </c>
      <c r="AT677" s="212" t="s">
        <v>71</v>
      </c>
      <c r="AU677" s="212" t="s">
        <v>79</v>
      </c>
      <c r="AY677" s="211" t="s">
        <v>142</v>
      </c>
      <c r="BK677" s="213">
        <f>SUM(BK678:BK679)</f>
        <v>0</v>
      </c>
    </row>
    <row r="678" s="1" customFormat="1" ht="30.6" customHeight="1">
      <c r="B678" s="39"/>
      <c r="C678" s="216" t="s">
        <v>824</v>
      </c>
      <c r="D678" s="216" t="s">
        <v>144</v>
      </c>
      <c r="E678" s="217" t="s">
        <v>825</v>
      </c>
      <c r="F678" s="218" t="s">
        <v>826</v>
      </c>
      <c r="G678" s="219" t="s">
        <v>280</v>
      </c>
      <c r="H678" s="220">
        <v>176.38900000000001</v>
      </c>
      <c r="I678" s="221"/>
      <c r="J678" s="222">
        <f>ROUND(I678*H678,2)</f>
        <v>0</v>
      </c>
      <c r="K678" s="218" t="s">
        <v>148</v>
      </c>
      <c r="L678" s="44"/>
      <c r="M678" s="223" t="s">
        <v>19</v>
      </c>
      <c r="N678" s="224" t="s">
        <v>43</v>
      </c>
      <c r="O678" s="80"/>
      <c r="P678" s="225">
        <f>O678*H678</f>
        <v>0</v>
      </c>
      <c r="Q678" s="225">
        <v>0</v>
      </c>
      <c r="R678" s="225">
        <f>Q678*H678</f>
        <v>0</v>
      </c>
      <c r="S678" s="225">
        <v>0</v>
      </c>
      <c r="T678" s="226">
        <f>S678*H678</f>
        <v>0</v>
      </c>
      <c r="AR678" s="18" t="s">
        <v>149</v>
      </c>
      <c r="AT678" s="18" t="s">
        <v>144</v>
      </c>
      <c r="AU678" s="18" t="s">
        <v>81</v>
      </c>
      <c r="AY678" s="18" t="s">
        <v>142</v>
      </c>
      <c r="BE678" s="227">
        <f>IF(N678="základní",J678,0)</f>
        <v>0</v>
      </c>
      <c r="BF678" s="227">
        <f>IF(N678="snížená",J678,0)</f>
        <v>0</v>
      </c>
      <c r="BG678" s="227">
        <f>IF(N678="zákl. přenesená",J678,0)</f>
        <v>0</v>
      </c>
      <c r="BH678" s="227">
        <f>IF(N678="sníž. přenesená",J678,0)</f>
        <v>0</v>
      </c>
      <c r="BI678" s="227">
        <f>IF(N678="nulová",J678,0)</f>
        <v>0</v>
      </c>
      <c r="BJ678" s="18" t="s">
        <v>79</v>
      </c>
      <c r="BK678" s="227">
        <f>ROUND(I678*H678,2)</f>
        <v>0</v>
      </c>
      <c r="BL678" s="18" t="s">
        <v>149</v>
      </c>
      <c r="BM678" s="18" t="s">
        <v>827</v>
      </c>
    </row>
    <row r="679" s="1" customFormat="1">
      <c r="B679" s="39"/>
      <c r="C679" s="40"/>
      <c r="D679" s="228" t="s">
        <v>151</v>
      </c>
      <c r="E679" s="40"/>
      <c r="F679" s="229" t="s">
        <v>828</v>
      </c>
      <c r="G679" s="40"/>
      <c r="H679" s="40"/>
      <c r="I679" s="143"/>
      <c r="J679" s="40"/>
      <c r="K679" s="40"/>
      <c r="L679" s="44"/>
      <c r="M679" s="230"/>
      <c r="N679" s="80"/>
      <c r="O679" s="80"/>
      <c r="P679" s="80"/>
      <c r="Q679" s="80"/>
      <c r="R679" s="80"/>
      <c r="S679" s="80"/>
      <c r="T679" s="81"/>
      <c r="AT679" s="18" t="s">
        <v>151</v>
      </c>
      <c r="AU679" s="18" t="s">
        <v>81</v>
      </c>
    </row>
    <row r="680" s="11" customFormat="1" ht="25.92" customHeight="1">
      <c r="B680" s="200"/>
      <c r="C680" s="201"/>
      <c r="D680" s="202" t="s">
        <v>71</v>
      </c>
      <c r="E680" s="203" t="s">
        <v>829</v>
      </c>
      <c r="F680" s="203" t="s">
        <v>830</v>
      </c>
      <c r="G680" s="201"/>
      <c r="H680" s="201"/>
      <c r="I680" s="204"/>
      <c r="J680" s="205">
        <f>BK680</f>
        <v>0</v>
      </c>
      <c r="K680" s="201"/>
      <c r="L680" s="206"/>
      <c r="M680" s="207"/>
      <c r="N680" s="208"/>
      <c r="O680" s="208"/>
      <c r="P680" s="209">
        <f>P681+P697+P701+P710+P718+P726+P733+P769</f>
        <v>0</v>
      </c>
      <c r="Q680" s="208"/>
      <c r="R680" s="209">
        <f>R681+R697+R701+R710+R718+R726+R733+R769</f>
        <v>11.226296840000002</v>
      </c>
      <c r="S680" s="208"/>
      <c r="T680" s="210">
        <f>T681+T697+T701+T710+T718+T726+T733+T769</f>
        <v>0.024400000000000002</v>
      </c>
      <c r="AR680" s="211" t="s">
        <v>81</v>
      </c>
      <c r="AT680" s="212" t="s">
        <v>71</v>
      </c>
      <c r="AU680" s="212" t="s">
        <v>72</v>
      </c>
      <c r="AY680" s="211" t="s">
        <v>142</v>
      </c>
      <c r="BK680" s="213">
        <f>BK681+BK697+BK701+BK710+BK718+BK726+BK733+BK769</f>
        <v>0</v>
      </c>
    </row>
    <row r="681" s="11" customFormat="1" ht="22.8" customHeight="1">
      <c r="B681" s="200"/>
      <c r="C681" s="201"/>
      <c r="D681" s="202" t="s">
        <v>71</v>
      </c>
      <c r="E681" s="214" t="s">
        <v>831</v>
      </c>
      <c r="F681" s="214" t="s">
        <v>832</v>
      </c>
      <c r="G681" s="201"/>
      <c r="H681" s="201"/>
      <c r="I681" s="204"/>
      <c r="J681" s="215">
        <f>BK681</f>
        <v>0</v>
      </c>
      <c r="K681" s="201"/>
      <c r="L681" s="206"/>
      <c r="M681" s="207"/>
      <c r="N681" s="208"/>
      <c r="O681" s="208"/>
      <c r="P681" s="209">
        <f>SUM(P682:P696)</f>
        <v>0</v>
      </c>
      <c r="Q681" s="208"/>
      <c r="R681" s="209">
        <f>SUM(R682:R696)</f>
        <v>0.45882000000000001</v>
      </c>
      <c r="S681" s="208"/>
      <c r="T681" s="210">
        <f>SUM(T682:T696)</f>
        <v>0</v>
      </c>
      <c r="AR681" s="211" t="s">
        <v>81</v>
      </c>
      <c r="AT681" s="212" t="s">
        <v>71</v>
      </c>
      <c r="AU681" s="212" t="s">
        <v>79</v>
      </c>
      <c r="AY681" s="211" t="s">
        <v>142</v>
      </c>
      <c r="BK681" s="213">
        <f>SUM(BK682:BK696)</f>
        <v>0</v>
      </c>
    </row>
    <row r="682" s="1" customFormat="1" ht="20.4" customHeight="1">
      <c r="B682" s="39"/>
      <c r="C682" s="216" t="s">
        <v>833</v>
      </c>
      <c r="D682" s="216" t="s">
        <v>144</v>
      </c>
      <c r="E682" s="217" t="s">
        <v>834</v>
      </c>
      <c r="F682" s="218" t="s">
        <v>835</v>
      </c>
      <c r="G682" s="219" t="s">
        <v>147</v>
      </c>
      <c r="H682" s="220">
        <v>83.430000000000007</v>
      </c>
      <c r="I682" s="221"/>
      <c r="J682" s="222">
        <f>ROUND(I682*H682,2)</f>
        <v>0</v>
      </c>
      <c r="K682" s="218" t="s">
        <v>148</v>
      </c>
      <c r="L682" s="44"/>
      <c r="M682" s="223" t="s">
        <v>19</v>
      </c>
      <c r="N682" s="224" t="s">
        <v>43</v>
      </c>
      <c r="O682" s="80"/>
      <c r="P682" s="225">
        <f>O682*H682</f>
        <v>0</v>
      </c>
      <c r="Q682" s="225">
        <v>0.0044999999999999997</v>
      </c>
      <c r="R682" s="225">
        <f>Q682*H682</f>
        <v>0.37543500000000002</v>
      </c>
      <c r="S682" s="225">
        <v>0</v>
      </c>
      <c r="T682" s="226">
        <f>S682*H682</f>
        <v>0</v>
      </c>
      <c r="AR682" s="18" t="s">
        <v>239</v>
      </c>
      <c r="AT682" s="18" t="s">
        <v>144</v>
      </c>
      <c r="AU682" s="18" t="s">
        <v>81</v>
      </c>
      <c r="AY682" s="18" t="s">
        <v>142</v>
      </c>
      <c r="BE682" s="227">
        <f>IF(N682="základní",J682,0)</f>
        <v>0</v>
      </c>
      <c r="BF682" s="227">
        <f>IF(N682="snížená",J682,0)</f>
        <v>0</v>
      </c>
      <c r="BG682" s="227">
        <f>IF(N682="zákl. přenesená",J682,0)</f>
        <v>0</v>
      </c>
      <c r="BH682" s="227">
        <f>IF(N682="sníž. přenesená",J682,0)</f>
        <v>0</v>
      </c>
      <c r="BI682" s="227">
        <f>IF(N682="nulová",J682,0)</f>
        <v>0</v>
      </c>
      <c r="BJ682" s="18" t="s">
        <v>79</v>
      </c>
      <c r="BK682" s="227">
        <f>ROUND(I682*H682,2)</f>
        <v>0</v>
      </c>
      <c r="BL682" s="18" t="s">
        <v>239</v>
      </c>
      <c r="BM682" s="18" t="s">
        <v>836</v>
      </c>
    </row>
    <row r="683" s="12" customFormat="1">
      <c r="B683" s="231"/>
      <c r="C683" s="232"/>
      <c r="D683" s="228" t="s">
        <v>153</v>
      </c>
      <c r="E683" s="233" t="s">
        <v>19</v>
      </c>
      <c r="F683" s="234" t="s">
        <v>353</v>
      </c>
      <c r="G683" s="232"/>
      <c r="H683" s="233" t="s">
        <v>19</v>
      </c>
      <c r="I683" s="235"/>
      <c r="J683" s="232"/>
      <c r="K683" s="232"/>
      <c r="L683" s="236"/>
      <c r="M683" s="237"/>
      <c r="N683" s="238"/>
      <c r="O683" s="238"/>
      <c r="P683" s="238"/>
      <c r="Q683" s="238"/>
      <c r="R683" s="238"/>
      <c r="S683" s="238"/>
      <c r="T683" s="239"/>
      <c r="AT683" s="240" t="s">
        <v>153</v>
      </c>
      <c r="AU683" s="240" t="s">
        <v>81</v>
      </c>
      <c r="AV683" s="12" t="s">
        <v>79</v>
      </c>
      <c r="AW683" s="12" t="s">
        <v>33</v>
      </c>
      <c r="AX683" s="12" t="s">
        <v>72</v>
      </c>
      <c r="AY683" s="240" t="s">
        <v>142</v>
      </c>
    </row>
    <row r="684" s="13" customFormat="1">
      <c r="B684" s="241"/>
      <c r="C684" s="242"/>
      <c r="D684" s="228" t="s">
        <v>153</v>
      </c>
      <c r="E684" s="243" t="s">
        <v>19</v>
      </c>
      <c r="F684" s="244" t="s">
        <v>837</v>
      </c>
      <c r="G684" s="242"/>
      <c r="H684" s="245">
        <v>58</v>
      </c>
      <c r="I684" s="246"/>
      <c r="J684" s="242"/>
      <c r="K684" s="242"/>
      <c r="L684" s="247"/>
      <c r="M684" s="248"/>
      <c r="N684" s="249"/>
      <c r="O684" s="249"/>
      <c r="P684" s="249"/>
      <c r="Q684" s="249"/>
      <c r="R684" s="249"/>
      <c r="S684" s="249"/>
      <c r="T684" s="250"/>
      <c r="AT684" s="251" t="s">
        <v>153</v>
      </c>
      <c r="AU684" s="251" t="s">
        <v>81</v>
      </c>
      <c r="AV684" s="13" t="s">
        <v>81</v>
      </c>
      <c r="AW684" s="13" t="s">
        <v>33</v>
      </c>
      <c r="AX684" s="13" t="s">
        <v>72</v>
      </c>
      <c r="AY684" s="251" t="s">
        <v>142</v>
      </c>
    </row>
    <row r="685" s="12" customFormat="1">
      <c r="B685" s="231"/>
      <c r="C685" s="232"/>
      <c r="D685" s="228" t="s">
        <v>153</v>
      </c>
      <c r="E685" s="233" t="s">
        <v>19</v>
      </c>
      <c r="F685" s="234" t="s">
        <v>838</v>
      </c>
      <c r="G685" s="232"/>
      <c r="H685" s="233" t="s">
        <v>19</v>
      </c>
      <c r="I685" s="235"/>
      <c r="J685" s="232"/>
      <c r="K685" s="232"/>
      <c r="L685" s="236"/>
      <c r="M685" s="237"/>
      <c r="N685" s="238"/>
      <c r="O685" s="238"/>
      <c r="P685" s="238"/>
      <c r="Q685" s="238"/>
      <c r="R685" s="238"/>
      <c r="S685" s="238"/>
      <c r="T685" s="239"/>
      <c r="AT685" s="240" t="s">
        <v>153</v>
      </c>
      <c r="AU685" s="240" t="s">
        <v>81</v>
      </c>
      <c r="AV685" s="12" t="s">
        <v>79</v>
      </c>
      <c r="AW685" s="12" t="s">
        <v>33</v>
      </c>
      <c r="AX685" s="12" t="s">
        <v>72</v>
      </c>
      <c r="AY685" s="240" t="s">
        <v>142</v>
      </c>
    </row>
    <row r="686" s="13" customFormat="1">
      <c r="B686" s="241"/>
      <c r="C686" s="242"/>
      <c r="D686" s="228" t="s">
        <v>153</v>
      </c>
      <c r="E686" s="243" t="s">
        <v>19</v>
      </c>
      <c r="F686" s="244" t="s">
        <v>722</v>
      </c>
      <c r="G686" s="242"/>
      <c r="H686" s="245">
        <v>25.43</v>
      </c>
      <c r="I686" s="246"/>
      <c r="J686" s="242"/>
      <c r="K686" s="242"/>
      <c r="L686" s="247"/>
      <c r="M686" s="248"/>
      <c r="N686" s="249"/>
      <c r="O686" s="249"/>
      <c r="P686" s="249"/>
      <c r="Q686" s="249"/>
      <c r="R686" s="249"/>
      <c r="S686" s="249"/>
      <c r="T686" s="250"/>
      <c r="AT686" s="251" t="s">
        <v>153</v>
      </c>
      <c r="AU686" s="251" t="s">
        <v>81</v>
      </c>
      <c r="AV686" s="13" t="s">
        <v>81</v>
      </c>
      <c r="AW686" s="13" t="s">
        <v>33</v>
      </c>
      <c r="AX686" s="13" t="s">
        <v>72</v>
      </c>
      <c r="AY686" s="251" t="s">
        <v>142</v>
      </c>
    </row>
    <row r="687" s="14" customFormat="1">
      <c r="B687" s="252"/>
      <c r="C687" s="253"/>
      <c r="D687" s="228" t="s">
        <v>153</v>
      </c>
      <c r="E687" s="254" t="s">
        <v>19</v>
      </c>
      <c r="F687" s="255" t="s">
        <v>227</v>
      </c>
      <c r="G687" s="253"/>
      <c r="H687" s="256">
        <v>83.430000000000007</v>
      </c>
      <c r="I687" s="257"/>
      <c r="J687" s="253"/>
      <c r="K687" s="253"/>
      <c r="L687" s="258"/>
      <c r="M687" s="259"/>
      <c r="N687" s="260"/>
      <c r="O687" s="260"/>
      <c r="P687" s="260"/>
      <c r="Q687" s="260"/>
      <c r="R687" s="260"/>
      <c r="S687" s="260"/>
      <c r="T687" s="261"/>
      <c r="AT687" s="262" t="s">
        <v>153</v>
      </c>
      <c r="AU687" s="262" t="s">
        <v>81</v>
      </c>
      <c r="AV687" s="14" t="s">
        <v>149</v>
      </c>
      <c r="AW687" s="14" t="s">
        <v>33</v>
      </c>
      <c r="AX687" s="14" t="s">
        <v>79</v>
      </c>
      <c r="AY687" s="262" t="s">
        <v>142</v>
      </c>
    </row>
    <row r="688" s="1" customFormat="1" ht="20.4" customHeight="1">
      <c r="B688" s="39"/>
      <c r="C688" s="216" t="s">
        <v>839</v>
      </c>
      <c r="D688" s="216" t="s">
        <v>144</v>
      </c>
      <c r="E688" s="217" t="s">
        <v>840</v>
      </c>
      <c r="F688" s="218" t="s">
        <v>841</v>
      </c>
      <c r="G688" s="219" t="s">
        <v>147</v>
      </c>
      <c r="H688" s="220">
        <v>18.530000000000001</v>
      </c>
      <c r="I688" s="221"/>
      <c r="J688" s="222">
        <f>ROUND(I688*H688,2)</f>
        <v>0</v>
      </c>
      <c r="K688" s="218" t="s">
        <v>148</v>
      </c>
      <c r="L688" s="44"/>
      <c r="M688" s="223" t="s">
        <v>19</v>
      </c>
      <c r="N688" s="224" t="s">
        <v>43</v>
      </c>
      <c r="O688" s="80"/>
      <c r="P688" s="225">
        <f>O688*H688</f>
        <v>0</v>
      </c>
      <c r="Q688" s="225">
        <v>0.0044999999999999997</v>
      </c>
      <c r="R688" s="225">
        <f>Q688*H688</f>
        <v>0.083385000000000001</v>
      </c>
      <c r="S688" s="225">
        <v>0</v>
      </c>
      <c r="T688" s="226">
        <f>S688*H688</f>
        <v>0</v>
      </c>
      <c r="AR688" s="18" t="s">
        <v>239</v>
      </c>
      <c r="AT688" s="18" t="s">
        <v>144</v>
      </c>
      <c r="AU688" s="18" t="s">
        <v>81</v>
      </c>
      <c r="AY688" s="18" t="s">
        <v>142</v>
      </c>
      <c r="BE688" s="227">
        <f>IF(N688="základní",J688,0)</f>
        <v>0</v>
      </c>
      <c r="BF688" s="227">
        <f>IF(N688="snížená",J688,0)</f>
        <v>0</v>
      </c>
      <c r="BG688" s="227">
        <f>IF(N688="zákl. přenesená",J688,0)</f>
        <v>0</v>
      </c>
      <c r="BH688" s="227">
        <f>IF(N688="sníž. přenesená",J688,0)</f>
        <v>0</v>
      </c>
      <c r="BI688" s="227">
        <f>IF(N688="nulová",J688,0)</f>
        <v>0</v>
      </c>
      <c r="BJ688" s="18" t="s">
        <v>79</v>
      </c>
      <c r="BK688" s="227">
        <f>ROUND(I688*H688,2)</f>
        <v>0</v>
      </c>
      <c r="BL688" s="18" t="s">
        <v>239</v>
      </c>
      <c r="BM688" s="18" t="s">
        <v>842</v>
      </c>
    </row>
    <row r="689" s="12" customFormat="1">
      <c r="B689" s="231"/>
      <c r="C689" s="232"/>
      <c r="D689" s="228" t="s">
        <v>153</v>
      </c>
      <c r="E689" s="233" t="s">
        <v>19</v>
      </c>
      <c r="F689" s="234" t="s">
        <v>353</v>
      </c>
      <c r="G689" s="232"/>
      <c r="H689" s="233" t="s">
        <v>19</v>
      </c>
      <c r="I689" s="235"/>
      <c r="J689" s="232"/>
      <c r="K689" s="232"/>
      <c r="L689" s="236"/>
      <c r="M689" s="237"/>
      <c r="N689" s="238"/>
      <c r="O689" s="238"/>
      <c r="P689" s="238"/>
      <c r="Q689" s="238"/>
      <c r="R689" s="238"/>
      <c r="S689" s="238"/>
      <c r="T689" s="239"/>
      <c r="AT689" s="240" t="s">
        <v>153</v>
      </c>
      <c r="AU689" s="240" t="s">
        <v>81</v>
      </c>
      <c r="AV689" s="12" t="s">
        <v>79</v>
      </c>
      <c r="AW689" s="12" t="s">
        <v>33</v>
      </c>
      <c r="AX689" s="12" t="s">
        <v>72</v>
      </c>
      <c r="AY689" s="240" t="s">
        <v>142</v>
      </c>
    </row>
    <row r="690" s="13" customFormat="1">
      <c r="B690" s="241"/>
      <c r="C690" s="242"/>
      <c r="D690" s="228" t="s">
        <v>153</v>
      </c>
      <c r="E690" s="243" t="s">
        <v>19</v>
      </c>
      <c r="F690" s="244" t="s">
        <v>843</v>
      </c>
      <c r="G690" s="242"/>
      <c r="H690" s="245">
        <v>9.5299999999999994</v>
      </c>
      <c r="I690" s="246"/>
      <c r="J690" s="242"/>
      <c r="K690" s="242"/>
      <c r="L690" s="247"/>
      <c r="M690" s="248"/>
      <c r="N690" s="249"/>
      <c r="O690" s="249"/>
      <c r="P690" s="249"/>
      <c r="Q690" s="249"/>
      <c r="R690" s="249"/>
      <c r="S690" s="249"/>
      <c r="T690" s="250"/>
      <c r="AT690" s="251" t="s">
        <v>153</v>
      </c>
      <c r="AU690" s="251" t="s">
        <v>81</v>
      </c>
      <c r="AV690" s="13" t="s">
        <v>81</v>
      </c>
      <c r="AW690" s="13" t="s">
        <v>33</v>
      </c>
      <c r="AX690" s="13" t="s">
        <v>72</v>
      </c>
      <c r="AY690" s="251" t="s">
        <v>142</v>
      </c>
    </row>
    <row r="691" s="13" customFormat="1">
      <c r="B691" s="241"/>
      <c r="C691" s="242"/>
      <c r="D691" s="228" t="s">
        <v>153</v>
      </c>
      <c r="E691" s="243" t="s">
        <v>19</v>
      </c>
      <c r="F691" s="244" t="s">
        <v>844</v>
      </c>
      <c r="G691" s="242"/>
      <c r="H691" s="245">
        <v>1.5</v>
      </c>
      <c r="I691" s="246"/>
      <c r="J691" s="242"/>
      <c r="K691" s="242"/>
      <c r="L691" s="247"/>
      <c r="M691" s="248"/>
      <c r="N691" s="249"/>
      <c r="O691" s="249"/>
      <c r="P691" s="249"/>
      <c r="Q691" s="249"/>
      <c r="R691" s="249"/>
      <c r="S691" s="249"/>
      <c r="T691" s="250"/>
      <c r="AT691" s="251" t="s">
        <v>153</v>
      </c>
      <c r="AU691" s="251" t="s">
        <v>81</v>
      </c>
      <c r="AV691" s="13" t="s">
        <v>81</v>
      </c>
      <c r="AW691" s="13" t="s">
        <v>33</v>
      </c>
      <c r="AX691" s="13" t="s">
        <v>72</v>
      </c>
      <c r="AY691" s="251" t="s">
        <v>142</v>
      </c>
    </row>
    <row r="692" s="13" customFormat="1">
      <c r="B692" s="241"/>
      <c r="C692" s="242"/>
      <c r="D692" s="228" t="s">
        <v>153</v>
      </c>
      <c r="E692" s="243" t="s">
        <v>19</v>
      </c>
      <c r="F692" s="244" t="s">
        <v>718</v>
      </c>
      <c r="G692" s="242"/>
      <c r="H692" s="245">
        <v>6.5</v>
      </c>
      <c r="I692" s="246"/>
      <c r="J692" s="242"/>
      <c r="K692" s="242"/>
      <c r="L692" s="247"/>
      <c r="M692" s="248"/>
      <c r="N692" s="249"/>
      <c r="O692" s="249"/>
      <c r="P692" s="249"/>
      <c r="Q692" s="249"/>
      <c r="R692" s="249"/>
      <c r="S692" s="249"/>
      <c r="T692" s="250"/>
      <c r="AT692" s="251" t="s">
        <v>153</v>
      </c>
      <c r="AU692" s="251" t="s">
        <v>81</v>
      </c>
      <c r="AV692" s="13" t="s">
        <v>81</v>
      </c>
      <c r="AW692" s="13" t="s">
        <v>33</v>
      </c>
      <c r="AX692" s="13" t="s">
        <v>72</v>
      </c>
      <c r="AY692" s="251" t="s">
        <v>142</v>
      </c>
    </row>
    <row r="693" s="13" customFormat="1">
      <c r="B693" s="241"/>
      <c r="C693" s="242"/>
      <c r="D693" s="228" t="s">
        <v>153</v>
      </c>
      <c r="E693" s="243" t="s">
        <v>19</v>
      </c>
      <c r="F693" s="244" t="s">
        <v>845</v>
      </c>
      <c r="G693" s="242"/>
      <c r="H693" s="245">
        <v>1</v>
      </c>
      <c r="I693" s="246"/>
      <c r="J693" s="242"/>
      <c r="K693" s="242"/>
      <c r="L693" s="247"/>
      <c r="M693" s="248"/>
      <c r="N693" s="249"/>
      <c r="O693" s="249"/>
      <c r="P693" s="249"/>
      <c r="Q693" s="249"/>
      <c r="R693" s="249"/>
      <c r="S693" s="249"/>
      <c r="T693" s="250"/>
      <c r="AT693" s="251" t="s">
        <v>153</v>
      </c>
      <c r="AU693" s="251" t="s">
        <v>81</v>
      </c>
      <c r="AV693" s="13" t="s">
        <v>81</v>
      </c>
      <c r="AW693" s="13" t="s">
        <v>33</v>
      </c>
      <c r="AX693" s="13" t="s">
        <v>72</v>
      </c>
      <c r="AY693" s="251" t="s">
        <v>142</v>
      </c>
    </row>
    <row r="694" s="14" customFormat="1">
      <c r="B694" s="252"/>
      <c r="C694" s="253"/>
      <c r="D694" s="228" t="s">
        <v>153</v>
      </c>
      <c r="E694" s="254" t="s">
        <v>19</v>
      </c>
      <c r="F694" s="255" t="s">
        <v>227</v>
      </c>
      <c r="G694" s="253"/>
      <c r="H694" s="256">
        <v>18.530000000000001</v>
      </c>
      <c r="I694" s="257"/>
      <c r="J694" s="253"/>
      <c r="K694" s="253"/>
      <c r="L694" s="258"/>
      <c r="M694" s="259"/>
      <c r="N694" s="260"/>
      <c r="O694" s="260"/>
      <c r="P694" s="260"/>
      <c r="Q694" s="260"/>
      <c r="R694" s="260"/>
      <c r="S694" s="260"/>
      <c r="T694" s="261"/>
      <c r="AT694" s="262" t="s">
        <v>153</v>
      </c>
      <c r="AU694" s="262" t="s">
        <v>81</v>
      </c>
      <c r="AV694" s="14" t="s">
        <v>149</v>
      </c>
      <c r="AW694" s="14" t="s">
        <v>33</v>
      </c>
      <c r="AX694" s="14" t="s">
        <v>79</v>
      </c>
      <c r="AY694" s="262" t="s">
        <v>142</v>
      </c>
    </row>
    <row r="695" s="1" customFormat="1" ht="20.4" customHeight="1">
      <c r="B695" s="39"/>
      <c r="C695" s="216" t="s">
        <v>846</v>
      </c>
      <c r="D695" s="216" t="s">
        <v>144</v>
      </c>
      <c r="E695" s="217" t="s">
        <v>847</v>
      </c>
      <c r="F695" s="218" t="s">
        <v>848</v>
      </c>
      <c r="G695" s="219" t="s">
        <v>280</v>
      </c>
      <c r="H695" s="220">
        <v>0.45900000000000002</v>
      </c>
      <c r="I695" s="221"/>
      <c r="J695" s="222">
        <f>ROUND(I695*H695,2)</f>
        <v>0</v>
      </c>
      <c r="K695" s="218" t="s">
        <v>148</v>
      </c>
      <c r="L695" s="44"/>
      <c r="M695" s="223" t="s">
        <v>19</v>
      </c>
      <c r="N695" s="224" t="s">
        <v>43</v>
      </c>
      <c r="O695" s="80"/>
      <c r="P695" s="225">
        <f>O695*H695</f>
        <v>0</v>
      </c>
      <c r="Q695" s="225">
        <v>0</v>
      </c>
      <c r="R695" s="225">
        <f>Q695*H695</f>
        <v>0</v>
      </c>
      <c r="S695" s="225">
        <v>0</v>
      </c>
      <c r="T695" s="226">
        <f>S695*H695</f>
        <v>0</v>
      </c>
      <c r="AR695" s="18" t="s">
        <v>239</v>
      </c>
      <c r="AT695" s="18" t="s">
        <v>144</v>
      </c>
      <c r="AU695" s="18" t="s">
        <v>81</v>
      </c>
      <c r="AY695" s="18" t="s">
        <v>142</v>
      </c>
      <c r="BE695" s="227">
        <f>IF(N695="základní",J695,0)</f>
        <v>0</v>
      </c>
      <c r="BF695" s="227">
        <f>IF(N695="snížená",J695,0)</f>
        <v>0</v>
      </c>
      <c r="BG695" s="227">
        <f>IF(N695="zákl. přenesená",J695,0)</f>
        <v>0</v>
      </c>
      <c r="BH695" s="227">
        <f>IF(N695="sníž. přenesená",J695,0)</f>
        <v>0</v>
      </c>
      <c r="BI695" s="227">
        <f>IF(N695="nulová",J695,0)</f>
        <v>0</v>
      </c>
      <c r="BJ695" s="18" t="s">
        <v>79</v>
      </c>
      <c r="BK695" s="227">
        <f>ROUND(I695*H695,2)</f>
        <v>0</v>
      </c>
      <c r="BL695" s="18" t="s">
        <v>239</v>
      </c>
      <c r="BM695" s="18" t="s">
        <v>849</v>
      </c>
    </row>
    <row r="696" s="1" customFormat="1">
      <c r="B696" s="39"/>
      <c r="C696" s="40"/>
      <c r="D696" s="228" t="s">
        <v>151</v>
      </c>
      <c r="E696" s="40"/>
      <c r="F696" s="229" t="s">
        <v>850</v>
      </c>
      <c r="G696" s="40"/>
      <c r="H696" s="40"/>
      <c r="I696" s="143"/>
      <c r="J696" s="40"/>
      <c r="K696" s="40"/>
      <c r="L696" s="44"/>
      <c r="M696" s="230"/>
      <c r="N696" s="80"/>
      <c r="O696" s="80"/>
      <c r="P696" s="80"/>
      <c r="Q696" s="80"/>
      <c r="R696" s="80"/>
      <c r="S696" s="80"/>
      <c r="T696" s="81"/>
      <c r="AT696" s="18" t="s">
        <v>151</v>
      </c>
      <c r="AU696" s="18" t="s">
        <v>81</v>
      </c>
    </row>
    <row r="697" s="11" customFormat="1" ht="22.8" customHeight="1">
      <c r="B697" s="200"/>
      <c r="C697" s="201"/>
      <c r="D697" s="202" t="s">
        <v>71</v>
      </c>
      <c r="E697" s="214" t="s">
        <v>851</v>
      </c>
      <c r="F697" s="214" t="s">
        <v>852</v>
      </c>
      <c r="G697" s="201"/>
      <c r="H697" s="201"/>
      <c r="I697" s="204"/>
      <c r="J697" s="215">
        <f>BK697</f>
        <v>0</v>
      </c>
      <c r="K697" s="201"/>
      <c r="L697" s="206"/>
      <c r="M697" s="207"/>
      <c r="N697" s="208"/>
      <c r="O697" s="208"/>
      <c r="P697" s="209">
        <f>SUM(P698:P700)</f>
        <v>0</v>
      </c>
      <c r="Q697" s="208"/>
      <c r="R697" s="209">
        <f>SUM(R698:R700)</f>
        <v>0</v>
      </c>
      <c r="S697" s="208"/>
      <c r="T697" s="210">
        <f>SUM(T698:T700)</f>
        <v>0.0044000000000000003</v>
      </c>
      <c r="AR697" s="211" t="s">
        <v>81</v>
      </c>
      <c r="AT697" s="212" t="s">
        <v>71</v>
      </c>
      <c r="AU697" s="212" t="s">
        <v>79</v>
      </c>
      <c r="AY697" s="211" t="s">
        <v>142</v>
      </c>
      <c r="BK697" s="213">
        <f>SUM(BK698:BK700)</f>
        <v>0</v>
      </c>
    </row>
    <row r="698" s="1" customFormat="1" ht="20.4" customHeight="1">
      <c r="B698" s="39"/>
      <c r="C698" s="216" t="s">
        <v>853</v>
      </c>
      <c r="D698" s="216" t="s">
        <v>144</v>
      </c>
      <c r="E698" s="217" t="s">
        <v>854</v>
      </c>
      <c r="F698" s="218" t="s">
        <v>855</v>
      </c>
      <c r="G698" s="219" t="s">
        <v>147</v>
      </c>
      <c r="H698" s="220">
        <v>0.44</v>
      </c>
      <c r="I698" s="221"/>
      <c r="J698" s="222">
        <f>ROUND(I698*H698,2)</f>
        <v>0</v>
      </c>
      <c r="K698" s="218" t="s">
        <v>148</v>
      </c>
      <c r="L698" s="44"/>
      <c r="M698" s="223" t="s">
        <v>19</v>
      </c>
      <c r="N698" s="224" t="s">
        <v>43</v>
      </c>
      <c r="O698" s="80"/>
      <c r="P698" s="225">
        <f>O698*H698</f>
        <v>0</v>
      </c>
      <c r="Q698" s="225">
        <v>0</v>
      </c>
      <c r="R698" s="225">
        <f>Q698*H698</f>
        <v>0</v>
      </c>
      <c r="S698" s="225">
        <v>0.01</v>
      </c>
      <c r="T698" s="226">
        <f>S698*H698</f>
        <v>0.0044000000000000003</v>
      </c>
      <c r="AR698" s="18" t="s">
        <v>239</v>
      </c>
      <c r="AT698" s="18" t="s">
        <v>144</v>
      </c>
      <c r="AU698" s="18" t="s">
        <v>81</v>
      </c>
      <c r="AY698" s="18" t="s">
        <v>142</v>
      </c>
      <c r="BE698" s="227">
        <f>IF(N698="základní",J698,0)</f>
        <v>0</v>
      </c>
      <c r="BF698" s="227">
        <f>IF(N698="snížená",J698,0)</f>
        <v>0</v>
      </c>
      <c r="BG698" s="227">
        <f>IF(N698="zákl. přenesená",J698,0)</f>
        <v>0</v>
      </c>
      <c r="BH698" s="227">
        <f>IF(N698="sníž. přenesená",J698,0)</f>
        <v>0</v>
      </c>
      <c r="BI698" s="227">
        <f>IF(N698="nulová",J698,0)</f>
        <v>0</v>
      </c>
      <c r="BJ698" s="18" t="s">
        <v>79</v>
      </c>
      <c r="BK698" s="227">
        <f>ROUND(I698*H698,2)</f>
        <v>0</v>
      </c>
      <c r="BL698" s="18" t="s">
        <v>239</v>
      </c>
      <c r="BM698" s="18" t="s">
        <v>856</v>
      </c>
    </row>
    <row r="699" s="12" customFormat="1">
      <c r="B699" s="231"/>
      <c r="C699" s="232"/>
      <c r="D699" s="228" t="s">
        <v>153</v>
      </c>
      <c r="E699" s="233" t="s">
        <v>19</v>
      </c>
      <c r="F699" s="234" t="s">
        <v>518</v>
      </c>
      <c r="G699" s="232"/>
      <c r="H699" s="233" t="s">
        <v>19</v>
      </c>
      <c r="I699" s="235"/>
      <c r="J699" s="232"/>
      <c r="K699" s="232"/>
      <c r="L699" s="236"/>
      <c r="M699" s="237"/>
      <c r="N699" s="238"/>
      <c r="O699" s="238"/>
      <c r="P699" s="238"/>
      <c r="Q699" s="238"/>
      <c r="R699" s="238"/>
      <c r="S699" s="238"/>
      <c r="T699" s="239"/>
      <c r="AT699" s="240" t="s">
        <v>153</v>
      </c>
      <c r="AU699" s="240" t="s">
        <v>81</v>
      </c>
      <c r="AV699" s="12" t="s">
        <v>79</v>
      </c>
      <c r="AW699" s="12" t="s">
        <v>33</v>
      </c>
      <c r="AX699" s="12" t="s">
        <v>72</v>
      </c>
      <c r="AY699" s="240" t="s">
        <v>142</v>
      </c>
    </row>
    <row r="700" s="13" customFormat="1">
      <c r="B700" s="241"/>
      <c r="C700" s="242"/>
      <c r="D700" s="228" t="s">
        <v>153</v>
      </c>
      <c r="E700" s="243" t="s">
        <v>19</v>
      </c>
      <c r="F700" s="244" t="s">
        <v>857</v>
      </c>
      <c r="G700" s="242"/>
      <c r="H700" s="245">
        <v>0.44</v>
      </c>
      <c r="I700" s="246"/>
      <c r="J700" s="242"/>
      <c r="K700" s="242"/>
      <c r="L700" s="247"/>
      <c r="M700" s="248"/>
      <c r="N700" s="249"/>
      <c r="O700" s="249"/>
      <c r="P700" s="249"/>
      <c r="Q700" s="249"/>
      <c r="R700" s="249"/>
      <c r="S700" s="249"/>
      <c r="T700" s="250"/>
      <c r="AT700" s="251" t="s">
        <v>153</v>
      </c>
      <c r="AU700" s="251" t="s">
        <v>81</v>
      </c>
      <c r="AV700" s="13" t="s">
        <v>81</v>
      </c>
      <c r="AW700" s="13" t="s">
        <v>33</v>
      </c>
      <c r="AX700" s="13" t="s">
        <v>79</v>
      </c>
      <c r="AY700" s="251" t="s">
        <v>142</v>
      </c>
    </row>
    <row r="701" s="11" customFormat="1" ht="22.8" customHeight="1">
      <c r="B701" s="200"/>
      <c r="C701" s="201"/>
      <c r="D701" s="202" t="s">
        <v>71</v>
      </c>
      <c r="E701" s="214" t="s">
        <v>858</v>
      </c>
      <c r="F701" s="214" t="s">
        <v>859</v>
      </c>
      <c r="G701" s="201"/>
      <c r="H701" s="201"/>
      <c r="I701" s="204"/>
      <c r="J701" s="215">
        <f>BK701</f>
        <v>0</v>
      </c>
      <c r="K701" s="201"/>
      <c r="L701" s="206"/>
      <c r="M701" s="207"/>
      <c r="N701" s="208"/>
      <c r="O701" s="208"/>
      <c r="P701" s="209">
        <f>SUM(P702:P709)</f>
        <v>0</v>
      </c>
      <c r="Q701" s="208"/>
      <c r="R701" s="209">
        <f>SUM(R702:R709)</f>
        <v>0.010620000000000001</v>
      </c>
      <c r="S701" s="208"/>
      <c r="T701" s="210">
        <f>SUM(T702:T709)</f>
        <v>0</v>
      </c>
      <c r="AR701" s="211" t="s">
        <v>81</v>
      </c>
      <c r="AT701" s="212" t="s">
        <v>71</v>
      </c>
      <c r="AU701" s="212" t="s">
        <v>79</v>
      </c>
      <c r="AY701" s="211" t="s">
        <v>142</v>
      </c>
      <c r="BK701" s="213">
        <f>SUM(BK702:BK709)</f>
        <v>0</v>
      </c>
    </row>
    <row r="702" s="1" customFormat="1" ht="20.4" customHeight="1">
      <c r="B702" s="39"/>
      <c r="C702" s="216" t="s">
        <v>860</v>
      </c>
      <c r="D702" s="216" t="s">
        <v>144</v>
      </c>
      <c r="E702" s="217" t="s">
        <v>861</v>
      </c>
      <c r="F702" s="218" t="s">
        <v>862</v>
      </c>
      <c r="G702" s="219" t="s">
        <v>147</v>
      </c>
      <c r="H702" s="220">
        <v>0.75</v>
      </c>
      <c r="I702" s="221"/>
      <c r="J702" s="222">
        <f>ROUND(I702*H702,2)</f>
        <v>0</v>
      </c>
      <c r="K702" s="218" t="s">
        <v>19</v>
      </c>
      <c r="L702" s="44"/>
      <c r="M702" s="223" t="s">
        <v>19</v>
      </c>
      <c r="N702" s="224" t="s">
        <v>43</v>
      </c>
      <c r="O702" s="80"/>
      <c r="P702" s="225">
        <f>O702*H702</f>
        <v>0</v>
      </c>
      <c r="Q702" s="225">
        <v>0.01396</v>
      </c>
      <c r="R702" s="225">
        <f>Q702*H702</f>
        <v>0.01047</v>
      </c>
      <c r="S702" s="225">
        <v>0</v>
      </c>
      <c r="T702" s="226">
        <f>S702*H702</f>
        <v>0</v>
      </c>
      <c r="AR702" s="18" t="s">
        <v>239</v>
      </c>
      <c r="AT702" s="18" t="s">
        <v>144</v>
      </c>
      <c r="AU702" s="18" t="s">
        <v>81</v>
      </c>
      <c r="AY702" s="18" t="s">
        <v>142</v>
      </c>
      <c r="BE702" s="227">
        <f>IF(N702="základní",J702,0)</f>
        <v>0</v>
      </c>
      <c r="BF702" s="227">
        <f>IF(N702="snížená",J702,0)</f>
        <v>0</v>
      </c>
      <c r="BG702" s="227">
        <f>IF(N702="zákl. přenesená",J702,0)</f>
        <v>0</v>
      </c>
      <c r="BH702" s="227">
        <f>IF(N702="sníž. přenesená",J702,0)</f>
        <v>0</v>
      </c>
      <c r="BI702" s="227">
        <f>IF(N702="nulová",J702,0)</f>
        <v>0</v>
      </c>
      <c r="BJ702" s="18" t="s">
        <v>79</v>
      </c>
      <c r="BK702" s="227">
        <f>ROUND(I702*H702,2)</f>
        <v>0</v>
      </c>
      <c r="BL702" s="18" t="s">
        <v>239</v>
      </c>
      <c r="BM702" s="18" t="s">
        <v>863</v>
      </c>
    </row>
    <row r="703" s="1" customFormat="1">
      <c r="B703" s="39"/>
      <c r="C703" s="40"/>
      <c r="D703" s="228" t="s">
        <v>151</v>
      </c>
      <c r="E703" s="40"/>
      <c r="F703" s="229" t="s">
        <v>864</v>
      </c>
      <c r="G703" s="40"/>
      <c r="H703" s="40"/>
      <c r="I703" s="143"/>
      <c r="J703" s="40"/>
      <c r="K703" s="40"/>
      <c r="L703" s="44"/>
      <c r="M703" s="230"/>
      <c r="N703" s="80"/>
      <c r="O703" s="80"/>
      <c r="P703" s="80"/>
      <c r="Q703" s="80"/>
      <c r="R703" s="80"/>
      <c r="S703" s="80"/>
      <c r="T703" s="81"/>
      <c r="AT703" s="18" t="s">
        <v>151</v>
      </c>
      <c r="AU703" s="18" t="s">
        <v>81</v>
      </c>
    </row>
    <row r="704" s="12" customFormat="1">
      <c r="B704" s="231"/>
      <c r="C704" s="232"/>
      <c r="D704" s="228" t="s">
        <v>153</v>
      </c>
      <c r="E704" s="233" t="s">
        <v>19</v>
      </c>
      <c r="F704" s="234" t="s">
        <v>518</v>
      </c>
      <c r="G704" s="232"/>
      <c r="H704" s="233" t="s">
        <v>19</v>
      </c>
      <c r="I704" s="235"/>
      <c r="J704" s="232"/>
      <c r="K704" s="232"/>
      <c r="L704" s="236"/>
      <c r="M704" s="237"/>
      <c r="N704" s="238"/>
      <c r="O704" s="238"/>
      <c r="P704" s="238"/>
      <c r="Q704" s="238"/>
      <c r="R704" s="238"/>
      <c r="S704" s="238"/>
      <c r="T704" s="239"/>
      <c r="AT704" s="240" t="s">
        <v>153</v>
      </c>
      <c r="AU704" s="240" t="s">
        <v>81</v>
      </c>
      <c r="AV704" s="12" t="s">
        <v>79</v>
      </c>
      <c r="AW704" s="12" t="s">
        <v>33</v>
      </c>
      <c r="AX704" s="12" t="s">
        <v>72</v>
      </c>
      <c r="AY704" s="240" t="s">
        <v>142</v>
      </c>
    </row>
    <row r="705" s="13" customFormat="1">
      <c r="B705" s="241"/>
      <c r="C705" s="242"/>
      <c r="D705" s="228" t="s">
        <v>153</v>
      </c>
      <c r="E705" s="243" t="s">
        <v>19</v>
      </c>
      <c r="F705" s="244" t="s">
        <v>865</v>
      </c>
      <c r="G705" s="242"/>
      <c r="H705" s="245">
        <v>0.75</v>
      </c>
      <c r="I705" s="246"/>
      <c r="J705" s="242"/>
      <c r="K705" s="242"/>
      <c r="L705" s="247"/>
      <c r="M705" s="248"/>
      <c r="N705" s="249"/>
      <c r="O705" s="249"/>
      <c r="P705" s="249"/>
      <c r="Q705" s="249"/>
      <c r="R705" s="249"/>
      <c r="S705" s="249"/>
      <c r="T705" s="250"/>
      <c r="AT705" s="251" t="s">
        <v>153</v>
      </c>
      <c r="AU705" s="251" t="s">
        <v>81</v>
      </c>
      <c r="AV705" s="13" t="s">
        <v>81</v>
      </c>
      <c r="AW705" s="13" t="s">
        <v>33</v>
      </c>
      <c r="AX705" s="13" t="s">
        <v>79</v>
      </c>
      <c r="AY705" s="251" t="s">
        <v>142</v>
      </c>
    </row>
    <row r="706" s="1" customFormat="1" ht="20.4" customHeight="1">
      <c r="B706" s="39"/>
      <c r="C706" s="216" t="s">
        <v>866</v>
      </c>
      <c r="D706" s="216" t="s">
        <v>144</v>
      </c>
      <c r="E706" s="217" t="s">
        <v>867</v>
      </c>
      <c r="F706" s="218" t="s">
        <v>868</v>
      </c>
      <c r="G706" s="219" t="s">
        <v>147</v>
      </c>
      <c r="H706" s="220">
        <v>0.75</v>
      </c>
      <c r="I706" s="221"/>
      <c r="J706" s="222">
        <f>ROUND(I706*H706,2)</f>
        <v>0</v>
      </c>
      <c r="K706" s="218" t="s">
        <v>148</v>
      </c>
      <c r="L706" s="44"/>
      <c r="M706" s="223" t="s">
        <v>19</v>
      </c>
      <c r="N706" s="224" t="s">
        <v>43</v>
      </c>
      <c r="O706" s="80"/>
      <c r="P706" s="225">
        <f>O706*H706</f>
        <v>0</v>
      </c>
      <c r="Q706" s="225">
        <v>0.00020000000000000001</v>
      </c>
      <c r="R706" s="225">
        <f>Q706*H706</f>
        <v>0.00015000000000000001</v>
      </c>
      <c r="S706" s="225">
        <v>0</v>
      </c>
      <c r="T706" s="226">
        <f>S706*H706</f>
        <v>0</v>
      </c>
      <c r="AR706" s="18" t="s">
        <v>239</v>
      </c>
      <c r="AT706" s="18" t="s">
        <v>144</v>
      </c>
      <c r="AU706" s="18" t="s">
        <v>81</v>
      </c>
      <c r="AY706" s="18" t="s">
        <v>142</v>
      </c>
      <c r="BE706" s="227">
        <f>IF(N706="základní",J706,0)</f>
        <v>0</v>
      </c>
      <c r="BF706" s="227">
        <f>IF(N706="snížená",J706,0)</f>
        <v>0</v>
      </c>
      <c r="BG706" s="227">
        <f>IF(N706="zákl. přenesená",J706,0)</f>
        <v>0</v>
      </c>
      <c r="BH706" s="227">
        <f>IF(N706="sníž. přenesená",J706,0)</f>
        <v>0</v>
      </c>
      <c r="BI706" s="227">
        <f>IF(N706="nulová",J706,0)</f>
        <v>0</v>
      </c>
      <c r="BJ706" s="18" t="s">
        <v>79</v>
      </c>
      <c r="BK706" s="227">
        <f>ROUND(I706*H706,2)</f>
        <v>0</v>
      </c>
      <c r="BL706" s="18" t="s">
        <v>239</v>
      </c>
      <c r="BM706" s="18" t="s">
        <v>869</v>
      </c>
    </row>
    <row r="707" s="1" customFormat="1">
      <c r="B707" s="39"/>
      <c r="C707" s="40"/>
      <c r="D707" s="228" t="s">
        <v>151</v>
      </c>
      <c r="E707" s="40"/>
      <c r="F707" s="229" t="s">
        <v>870</v>
      </c>
      <c r="G707" s="40"/>
      <c r="H707" s="40"/>
      <c r="I707" s="143"/>
      <c r="J707" s="40"/>
      <c r="K707" s="40"/>
      <c r="L707" s="44"/>
      <c r="M707" s="230"/>
      <c r="N707" s="80"/>
      <c r="O707" s="80"/>
      <c r="P707" s="80"/>
      <c r="Q707" s="80"/>
      <c r="R707" s="80"/>
      <c r="S707" s="80"/>
      <c r="T707" s="81"/>
      <c r="AT707" s="18" t="s">
        <v>151</v>
      </c>
      <c r="AU707" s="18" t="s">
        <v>81</v>
      </c>
    </row>
    <row r="708" s="1" customFormat="1" ht="20.4" customHeight="1">
      <c r="B708" s="39"/>
      <c r="C708" s="216" t="s">
        <v>871</v>
      </c>
      <c r="D708" s="216" t="s">
        <v>144</v>
      </c>
      <c r="E708" s="217" t="s">
        <v>872</v>
      </c>
      <c r="F708" s="218" t="s">
        <v>873</v>
      </c>
      <c r="G708" s="219" t="s">
        <v>280</v>
      </c>
      <c r="H708" s="220">
        <v>0.010999999999999999</v>
      </c>
      <c r="I708" s="221"/>
      <c r="J708" s="222">
        <f>ROUND(I708*H708,2)</f>
        <v>0</v>
      </c>
      <c r="K708" s="218" t="s">
        <v>148</v>
      </c>
      <c r="L708" s="44"/>
      <c r="M708" s="223" t="s">
        <v>19</v>
      </c>
      <c r="N708" s="224" t="s">
        <v>43</v>
      </c>
      <c r="O708" s="80"/>
      <c r="P708" s="225">
        <f>O708*H708</f>
        <v>0</v>
      </c>
      <c r="Q708" s="225">
        <v>0</v>
      </c>
      <c r="R708" s="225">
        <f>Q708*H708</f>
        <v>0</v>
      </c>
      <c r="S708" s="225">
        <v>0</v>
      </c>
      <c r="T708" s="226">
        <f>S708*H708</f>
        <v>0</v>
      </c>
      <c r="AR708" s="18" t="s">
        <v>239</v>
      </c>
      <c r="AT708" s="18" t="s">
        <v>144</v>
      </c>
      <c r="AU708" s="18" t="s">
        <v>81</v>
      </c>
      <c r="AY708" s="18" t="s">
        <v>142</v>
      </c>
      <c r="BE708" s="227">
        <f>IF(N708="základní",J708,0)</f>
        <v>0</v>
      </c>
      <c r="BF708" s="227">
        <f>IF(N708="snížená",J708,0)</f>
        <v>0</v>
      </c>
      <c r="BG708" s="227">
        <f>IF(N708="zákl. přenesená",J708,0)</f>
        <v>0</v>
      </c>
      <c r="BH708" s="227">
        <f>IF(N708="sníž. přenesená",J708,0)</f>
        <v>0</v>
      </c>
      <c r="BI708" s="227">
        <f>IF(N708="nulová",J708,0)</f>
        <v>0</v>
      </c>
      <c r="BJ708" s="18" t="s">
        <v>79</v>
      </c>
      <c r="BK708" s="227">
        <f>ROUND(I708*H708,2)</f>
        <v>0</v>
      </c>
      <c r="BL708" s="18" t="s">
        <v>239</v>
      </c>
      <c r="BM708" s="18" t="s">
        <v>874</v>
      </c>
    </row>
    <row r="709" s="1" customFormat="1">
      <c r="B709" s="39"/>
      <c r="C709" s="40"/>
      <c r="D709" s="228" t="s">
        <v>151</v>
      </c>
      <c r="E709" s="40"/>
      <c r="F709" s="229" t="s">
        <v>875</v>
      </c>
      <c r="G709" s="40"/>
      <c r="H709" s="40"/>
      <c r="I709" s="143"/>
      <c r="J709" s="40"/>
      <c r="K709" s="40"/>
      <c r="L709" s="44"/>
      <c r="M709" s="230"/>
      <c r="N709" s="80"/>
      <c r="O709" s="80"/>
      <c r="P709" s="80"/>
      <c r="Q709" s="80"/>
      <c r="R709" s="80"/>
      <c r="S709" s="80"/>
      <c r="T709" s="81"/>
      <c r="AT709" s="18" t="s">
        <v>151</v>
      </c>
      <c r="AU709" s="18" t="s">
        <v>81</v>
      </c>
    </row>
    <row r="710" s="11" customFormat="1" ht="22.8" customHeight="1">
      <c r="B710" s="200"/>
      <c r="C710" s="201"/>
      <c r="D710" s="202" t="s">
        <v>71</v>
      </c>
      <c r="E710" s="214" t="s">
        <v>876</v>
      </c>
      <c r="F710" s="214" t="s">
        <v>877</v>
      </c>
      <c r="G710" s="201"/>
      <c r="H710" s="201"/>
      <c r="I710" s="204"/>
      <c r="J710" s="215">
        <f>BK710</f>
        <v>0</v>
      </c>
      <c r="K710" s="201"/>
      <c r="L710" s="206"/>
      <c r="M710" s="207"/>
      <c r="N710" s="208"/>
      <c r="O710" s="208"/>
      <c r="P710" s="209">
        <f>SUM(P711:P717)</f>
        <v>0</v>
      </c>
      <c r="Q710" s="208"/>
      <c r="R710" s="209">
        <f>SUM(R711:R717)</f>
        <v>0.0105179</v>
      </c>
      <c r="S710" s="208"/>
      <c r="T710" s="210">
        <f>SUM(T711:T717)</f>
        <v>0</v>
      </c>
      <c r="AR710" s="211" t="s">
        <v>81</v>
      </c>
      <c r="AT710" s="212" t="s">
        <v>71</v>
      </c>
      <c r="AU710" s="212" t="s">
        <v>79</v>
      </c>
      <c r="AY710" s="211" t="s">
        <v>142</v>
      </c>
      <c r="BK710" s="213">
        <f>SUM(BK711:BK717)</f>
        <v>0</v>
      </c>
    </row>
    <row r="711" s="1" customFormat="1" ht="20.4" customHeight="1">
      <c r="B711" s="39"/>
      <c r="C711" s="216" t="s">
        <v>878</v>
      </c>
      <c r="D711" s="216" t="s">
        <v>144</v>
      </c>
      <c r="E711" s="217" t="s">
        <v>879</v>
      </c>
      <c r="F711" s="218" t="s">
        <v>880</v>
      </c>
      <c r="G711" s="219" t="s">
        <v>147</v>
      </c>
      <c r="H711" s="220">
        <v>1.345</v>
      </c>
      <c r="I711" s="221"/>
      <c r="J711" s="222">
        <f>ROUND(I711*H711,2)</f>
        <v>0</v>
      </c>
      <c r="K711" s="218" t="s">
        <v>148</v>
      </c>
      <c r="L711" s="44"/>
      <c r="M711" s="223" t="s">
        <v>19</v>
      </c>
      <c r="N711" s="224" t="s">
        <v>43</v>
      </c>
      <c r="O711" s="80"/>
      <c r="P711" s="225">
        <f>O711*H711</f>
        <v>0</v>
      </c>
      <c r="Q711" s="225">
        <v>0.0078200000000000006</v>
      </c>
      <c r="R711" s="225">
        <f>Q711*H711</f>
        <v>0.0105179</v>
      </c>
      <c r="S711" s="225">
        <v>0</v>
      </c>
      <c r="T711" s="226">
        <f>S711*H711</f>
        <v>0</v>
      </c>
      <c r="AR711" s="18" t="s">
        <v>239</v>
      </c>
      <c r="AT711" s="18" t="s">
        <v>144</v>
      </c>
      <c r="AU711" s="18" t="s">
        <v>81</v>
      </c>
      <c r="AY711" s="18" t="s">
        <v>142</v>
      </c>
      <c r="BE711" s="227">
        <f>IF(N711="základní",J711,0)</f>
        <v>0</v>
      </c>
      <c r="BF711" s="227">
        <f>IF(N711="snížená",J711,0)</f>
        <v>0</v>
      </c>
      <c r="BG711" s="227">
        <f>IF(N711="zákl. přenesená",J711,0)</f>
        <v>0</v>
      </c>
      <c r="BH711" s="227">
        <f>IF(N711="sníž. přenesená",J711,0)</f>
        <v>0</v>
      </c>
      <c r="BI711" s="227">
        <f>IF(N711="nulová",J711,0)</f>
        <v>0</v>
      </c>
      <c r="BJ711" s="18" t="s">
        <v>79</v>
      </c>
      <c r="BK711" s="227">
        <f>ROUND(I711*H711,2)</f>
        <v>0</v>
      </c>
      <c r="BL711" s="18" t="s">
        <v>239</v>
      </c>
      <c r="BM711" s="18" t="s">
        <v>881</v>
      </c>
    </row>
    <row r="712" s="12" customFormat="1">
      <c r="B712" s="231"/>
      <c r="C712" s="232"/>
      <c r="D712" s="228" t="s">
        <v>153</v>
      </c>
      <c r="E712" s="233" t="s">
        <v>19</v>
      </c>
      <c r="F712" s="234" t="s">
        <v>518</v>
      </c>
      <c r="G712" s="232"/>
      <c r="H712" s="233" t="s">
        <v>19</v>
      </c>
      <c r="I712" s="235"/>
      <c r="J712" s="232"/>
      <c r="K712" s="232"/>
      <c r="L712" s="236"/>
      <c r="M712" s="237"/>
      <c r="N712" s="238"/>
      <c r="O712" s="238"/>
      <c r="P712" s="238"/>
      <c r="Q712" s="238"/>
      <c r="R712" s="238"/>
      <c r="S712" s="238"/>
      <c r="T712" s="239"/>
      <c r="AT712" s="240" t="s">
        <v>153</v>
      </c>
      <c r="AU712" s="240" t="s">
        <v>81</v>
      </c>
      <c r="AV712" s="12" t="s">
        <v>79</v>
      </c>
      <c r="AW712" s="12" t="s">
        <v>33</v>
      </c>
      <c r="AX712" s="12" t="s">
        <v>72</v>
      </c>
      <c r="AY712" s="240" t="s">
        <v>142</v>
      </c>
    </row>
    <row r="713" s="13" customFormat="1">
      <c r="B713" s="241"/>
      <c r="C713" s="242"/>
      <c r="D713" s="228" t="s">
        <v>153</v>
      </c>
      <c r="E713" s="243" t="s">
        <v>19</v>
      </c>
      <c r="F713" s="244" t="s">
        <v>882</v>
      </c>
      <c r="G713" s="242"/>
      <c r="H713" s="245">
        <v>1.02</v>
      </c>
      <c r="I713" s="246"/>
      <c r="J713" s="242"/>
      <c r="K713" s="242"/>
      <c r="L713" s="247"/>
      <c r="M713" s="248"/>
      <c r="N713" s="249"/>
      <c r="O713" s="249"/>
      <c r="P713" s="249"/>
      <c r="Q713" s="249"/>
      <c r="R713" s="249"/>
      <c r="S713" s="249"/>
      <c r="T713" s="250"/>
      <c r="AT713" s="251" t="s">
        <v>153</v>
      </c>
      <c r="AU713" s="251" t="s">
        <v>81</v>
      </c>
      <c r="AV713" s="13" t="s">
        <v>81</v>
      </c>
      <c r="AW713" s="13" t="s">
        <v>33</v>
      </c>
      <c r="AX713" s="13" t="s">
        <v>72</v>
      </c>
      <c r="AY713" s="251" t="s">
        <v>142</v>
      </c>
    </row>
    <row r="714" s="13" customFormat="1">
      <c r="B714" s="241"/>
      <c r="C714" s="242"/>
      <c r="D714" s="228" t="s">
        <v>153</v>
      </c>
      <c r="E714" s="243" t="s">
        <v>19</v>
      </c>
      <c r="F714" s="244" t="s">
        <v>883</v>
      </c>
      <c r="G714" s="242"/>
      <c r="H714" s="245">
        <v>0.32500000000000001</v>
      </c>
      <c r="I714" s="246"/>
      <c r="J714" s="242"/>
      <c r="K714" s="242"/>
      <c r="L714" s="247"/>
      <c r="M714" s="248"/>
      <c r="N714" s="249"/>
      <c r="O714" s="249"/>
      <c r="P714" s="249"/>
      <c r="Q714" s="249"/>
      <c r="R714" s="249"/>
      <c r="S714" s="249"/>
      <c r="T714" s="250"/>
      <c r="AT714" s="251" t="s">
        <v>153</v>
      </c>
      <c r="AU714" s="251" t="s">
        <v>81</v>
      </c>
      <c r="AV714" s="13" t="s">
        <v>81</v>
      </c>
      <c r="AW714" s="13" t="s">
        <v>33</v>
      </c>
      <c r="AX714" s="13" t="s">
        <v>72</v>
      </c>
      <c r="AY714" s="251" t="s">
        <v>142</v>
      </c>
    </row>
    <row r="715" s="14" customFormat="1">
      <c r="B715" s="252"/>
      <c r="C715" s="253"/>
      <c r="D715" s="228" t="s">
        <v>153</v>
      </c>
      <c r="E715" s="254" t="s">
        <v>19</v>
      </c>
      <c r="F715" s="255" t="s">
        <v>227</v>
      </c>
      <c r="G715" s="253"/>
      <c r="H715" s="256">
        <v>1.345</v>
      </c>
      <c r="I715" s="257"/>
      <c r="J715" s="253"/>
      <c r="K715" s="253"/>
      <c r="L715" s="258"/>
      <c r="M715" s="259"/>
      <c r="N715" s="260"/>
      <c r="O715" s="260"/>
      <c r="P715" s="260"/>
      <c r="Q715" s="260"/>
      <c r="R715" s="260"/>
      <c r="S715" s="260"/>
      <c r="T715" s="261"/>
      <c r="AT715" s="262" t="s">
        <v>153</v>
      </c>
      <c r="AU715" s="262" t="s">
        <v>81</v>
      </c>
      <c r="AV715" s="14" t="s">
        <v>149</v>
      </c>
      <c r="AW715" s="14" t="s">
        <v>33</v>
      </c>
      <c r="AX715" s="14" t="s">
        <v>79</v>
      </c>
      <c r="AY715" s="262" t="s">
        <v>142</v>
      </c>
    </row>
    <row r="716" s="1" customFormat="1" ht="20.4" customHeight="1">
      <c r="B716" s="39"/>
      <c r="C716" s="216" t="s">
        <v>884</v>
      </c>
      <c r="D716" s="216" t="s">
        <v>144</v>
      </c>
      <c r="E716" s="217" t="s">
        <v>885</v>
      </c>
      <c r="F716" s="218" t="s">
        <v>886</v>
      </c>
      <c r="G716" s="219" t="s">
        <v>280</v>
      </c>
      <c r="H716" s="220">
        <v>0.010999999999999999</v>
      </c>
      <c r="I716" s="221"/>
      <c r="J716" s="222">
        <f>ROUND(I716*H716,2)</f>
        <v>0</v>
      </c>
      <c r="K716" s="218" t="s">
        <v>148</v>
      </c>
      <c r="L716" s="44"/>
      <c r="M716" s="223" t="s">
        <v>19</v>
      </c>
      <c r="N716" s="224" t="s">
        <v>43</v>
      </c>
      <c r="O716" s="80"/>
      <c r="P716" s="225">
        <f>O716*H716</f>
        <v>0</v>
      </c>
      <c r="Q716" s="225">
        <v>0</v>
      </c>
      <c r="R716" s="225">
        <f>Q716*H716</f>
        <v>0</v>
      </c>
      <c r="S716" s="225">
        <v>0</v>
      </c>
      <c r="T716" s="226">
        <f>S716*H716</f>
        <v>0</v>
      </c>
      <c r="AR716" s="18" t="s">
        <v>239</v>
      </c>
      <c r="AT716" s="18" t="s">
        <v>144</v>
      </c>
      <c r="AU716" s="18" t="s">
        <v>81</v>
      </c>
      <c r="AY716" s="18" t="s">
        <v>142</v>
      </c>
      <c r="BE716" s="227">
        <f>IF(N716="základní",J716,0)</f>
        <v>0</v>
      </c>
      <c r="BF716" s="227">
        <f>IF(N716="snížená",J716,0)</f>
        <v>0</v>
      </c>
      <c r="BG716" s="227">
        <f>IF(N716="zákl. přenesená",J716,0)</f>
        <v>0</v>
      </c>
      <c r="BH716" s="227">
        <f>IF(N716="sníž. přenesená",J716,0)</f>
        <v>0</v>
      </c>
      <c r="BI716" s="227">
        <f>IF(N716="nulová",J716,0)</f>
        <v>0</v>
      </c>
      <c r="BJ716" s="18" t="s">
        <v>79</v>
      </c>
      <c r="BK716" s="227">
        <f>ROUND(I716*H716,2)</f>
        <v>0</v>
      </c>
      <c r="BL716" s="18" t="s">
        <v>239</v>
      </c>
      <c r="BM716" s="18" t="s">
        <v>887</v>
      </c>
    </row>
    <row r="717" s="1" customFormat="1">
      <c r="B717" s="39"/>
      <c r="C717" s="40"/>
      <c r="D717" s="228" t="s">
        <v>151</v>
      </c>
      <c r="E717" s="40"/>
      <c r="F717" s="229" t="s">
        <v>888</v>
      </c>
      <c r="G717" s="40"/>
      <c r="H717" s="40"/>
      <c r="I717" s="143"/>
      <c r="J717" s="40"/>
      <c r="K717" s="40"/>
      <c r="L717" s="44"/>
      <c r="M717" s="230"/>
      <c r="N717" s="80"/>
      <c r="O717" s="80"/>
      <c r="P717" s="80"/>
      <c r="Q717" s="80"/>
      <c r="R717" s="80"/>
      <c r="S717" s="80"/>
      <c r="T717" s="81"/>
      <c r="AT717" s="18" t="s">
        <v>151</v>
      </c>
      <c r="AU717" s="18" t="s">
        <v>81</v>
      </c>
    </row>
    <row r="718" s="11" customFormat="1" ht="22.8" customHeight="1">
      <c r="B718" s="200"/>
      <c r="C718" s="201"/>
      <c r="D718" s="202" t="s">
        <v>71</v>
      </c>
      <c r="E718" s="214" t="s">
        <v>889</v>
      </c>
      <c r="F718" s="214" t="s">
        <v>890</v>
      </c>
      <c r="G718" s="201"/>
      <c r="H718" s="201"/>
      <c r="I718" s="204"/>
      <c r="J718" s="215">
        <f>BK718</f>
        <v>0</v>
      </c>
      <c r="K718" s="201"/>
      <c r="L718" s="206"/>
      <c r="M718" s="207"/>
      <c r="N718" s="208"/>
      <c r="O718" s="208"/>
      <c r="P718" s="209">
        <f>SUM(P719:P725)</f>
        <v>0</v>
      </c>
      <c r="Q718" s="208"/>
      <c r="R718" s="209">
        <f>SUM(R719:R725)</f>
        <v>0</v>
      </c>
      <c r="S718" s="208"/>
      <c r="T718" s="210">
        <f>SUM(T719:T725)</f>
        <v>0.02</v>
      </c>
      <c r="AR718" s="211" t="s">
        <v>81</v>
      </c>
      <c r="AT718" s="212" t="s">
        <v>71</v>
      </c>
      <c r="AU718" s="212" t="s">
        <v>79</v>
      </c>
      <c r="AY718" s="211" t="s">
        <v>142</v>
      </c>
      <c r="BK718" s="213">
        <f>SUM(BK719:BK725)</f>
        <v>0</v>
      </c>
    </row>
    <row r="719" s="1" customFormat="1" ht="14.4" customHeight="1">
      <c r="B719" s="39"/>
      <c r="C719" s="216" t="s">
        <v>891</v>
      </c>
      <c r="D719" s="216" t="s">
        <v>144</v>
      </c>
      <c r="E719" s="217" t="s">
        <v>892</v>
      </c>
      <c r="F719" s="218" t="s">
        <v>893</v>
      </c>
      <c r="G719" s="219" t="s">
        <v>567</v>
      </c>
      <c r="H719" s="220">
        <v>1</v>
      </c>
      <c r="I719" s="221"/>
      <c r="J719" s="222">
        <f>ROUND(I719*H719,2)</f>
        <v>0</v>
      </c>
      <c r="K719" s="218" t="s">
        <v>19</v>
      </c>
      <c r="L719" s="44"/>
      <c r="M719" s="223" t="s">
        <v>19</v>
      </c>
      <c r="N719" s="224" t="s">
        <v>43</v>
      </c>
      <c r="O719" s="80"/>
      <c r="P719" s="225">
        <f>O719*H719</f>
        <v>0</v>
      </c>
      <c r="Q719" s="225">
        <v>0</v>
      </c>
      <c r="R719" s="225">
        <f>Q719*H719</f>
        <v>0</v>
      </c>
      <c r="S719" s="225">
        <v>0</v>
      </c>
      <c r="T719" s="226">
        <f>S719*H719</f>
        <v>0</v>
      </c>
      <c r="AR719" s="18" t="s">
        <v>239</v>
      </c>
      <c r="AT719" s="18" t="s">
        <v>144</v>
      </c>
      <c r="AU719" s="18" t="s">
        <v>81</v>
      </c>
      <c r="AY719" s="18" t="s">
        <v>142</v>
      </c>
      <c r="BE719" s="227">
        <f>IF(N719="základní",J719,0)</f>
        <v>0</v>
      </c>
      <c r="BF719" s="227">
        <f>IF(N719="snížená",J719,0)</f>
        <v>0</v>
      </c>
      <c r="BG719" s="227">
        <f>IF(N719="zákl. přenesená",J719,0)</f>
        <v>0</v>
      </c>
      <c r="BH719" s="227">
        <f>IF(N719="sníž. přenesená",J719,0)</f>
        <v>0</v>
      </c>
      <c r="BI719" s="227">
        <f>IF(N719="nulová",J719,0)</f>
        <v>0</v>
      </c>
      <c r="BJ719" s="18" t="s">
        <v>79</v>
      </c>
      <c r="BK719" s="227">
        <f>ROUND(I719*H719,2)</f>
        <v>0</v>
      </c>
      <c r="BL719" s="18" t="s">
        <v>239</v>
      </c>
      <c r="BM719" s="18" t="s">
        <v>894</v>
      </c>
    </row>
    <row r="720" s="12" customFormat="1">
      <c r="B720" s="231"/>
      <c r="C720" s="232"/>
      <c r="D720" s="228" t="s">
        <v>153</v>
      </c>
      <c r="E720" s="233" t="s">
        <v>19</v>
      </c>
      <c r="F720" s="234" t="s">
        <v>167</v>
      </c>
      <c r="G720" s="232"/>
      <c r="H720" s="233" t="s">
        <v>19</v>
      </c>
      <c r="I720" s="235"/>
      <c r="J720" s="232"/>
      <c r="K720" s="232"/>
      <c r="L720" s="236"/>
      <c r="M720" s="237"/>
      <c r="N720" s="238"/>
      <c r="O720" s="238"/>
      <c r="P720" s="238"/>
      <c r="Q720" s="238"/>
      <c r="R720" s="238"/>
      <c r="S720" s="238"/>
      <c r="T720" s="239"/>
      <c r="AT720" s="240" t="s">
        <v>153</v>
      </c>
      <c r="AU720" s="240" t="s">
        <v>81</v>
      </c>
      <c r="AV720" s="12" t="s">
        <v>79</v>
      </c>
      <c r="AW720" s="12" t="s">
        <v>33</v>
      </c>
      <c r="AX720" s="12" t="s">
        <v>72</v>
      </c>
      <c r="AY720" s="240" t="s">
        <v>142</v>
      </c>
    </row>
    <row r="721" s="12" customFormat="1">
      <c r="B721" s="231"/>
      <c r="C721" s="232"/>
      <c r="D721" s="228" t="s">
        <v>153</v>
      </c>
      <c r="E721" s="233" t="s">
        <v>19</v>
      </c>
      <c r="F721" s="234" t="s">
        <v>648</v>
      </c>
      <c r="G721" s="232"/>
      <c r="H721" s="233" t="s">
        <v>19</v>
      </c>
      <c r="I721" s="235"/>
      <c r="J721" s="232"/>
      <c r="K721" s="232"/>
      <c r="L721" s="236"/>
      <c r="M721" s="237"/>
      <c r="N721" s="238"/>
      <c r="O721" s="238"/>
      <c r="P721" s="238"/>
      <c r="Q721" s="238"/>
      <c r="R721" s="238"/>
      <c r="S721" s="238"/>
      <c r="T721" s="239"/>
      <c r="AT721" s="240" t="s">
        <v>153</v>
      </c>
      <c r="AU721" s="240" t="s">
        <v>81</v>
      </c>
      <c r="AV721" s="12" t="s">
        <v>79</v>
      </c>
      <c r="AW721" s="12" t="s">
        <v>33</v>
      </c>
      <c r="AX721" s="12" t="s">
        <v>72</v>
      </c>
      <c r="AY721" s="240" t="s">
        <v>142</v>
      </c>
    </row>
    <row r="722" s="13" customFormat="1">
      <c r="B722" s="241"/>
      <c r="C722" s="242"/>
      <c r="D722" s="228" t="s">
        <v>153</v>
      </c>
      <c r="E722" s="243" t="s">
        <v>19</v>
      </c>
      <c r="F722" s="244" t="s">
        <v>79</v>
      </c>
      <c r="G722" s="242"/>
      <c r="H722" s="245">
        <v>1</v>
      </c>
      <c r="I722" s="246"/>
      <c r="J722" s="242"/>
      <c r="K722" s="242"/>
      <c r="L722" s="247"/>
      <c r="M722" s="248"/>
      <c r="N722" s="249"/>
      <c r="O722" s="249"/>
      <c r="P722" s="249"/>
      <c r="Q722" s="249"/>
      <c r="R722" s="249"/>
      <c r="S722" s="249"/>
      <c r="T722" s="250"/>
      <c r="AT722" s="251" t="s">
        <v>153</v>
      </c>
      <c r="AU722" s="251" t="s">
        <v>81</v>
      </c>
      <c r="AV722" s="13" t="s">
        <v>81</v>
      </c>
      <c r="AW722" s="13" t="s">
        <v>33</v>
      </c>
      <c r="AX722" s="13" t="s">
        <v>79</v>
      </c>
      <c r="AY722" s="251" t="s">
        <v>142</v>
      </c>
    </row>
    <row r="723" s="1" customFormat="1" ht="20.4" customHeight="1">
      <c r="B723" s="39"/>
      <c r="C723" s="216" t="s">
        <v>895</v>
      </c>
      <c r="D723" s="216" t="s">
        <v>144</v>
      </c>
      <c r="E723" s="217" t="s">
        <v>896</v>
      </c>
      <c r="F723" s="218" t="s">
        <v>897</v>
      </c>
      <c r="G723" s="219" t="s">
        <v>324</v>
      </c>
      <c r="H723" s="220">
        <v>1</v>
      </c>
      <c r="I723" s="221"/>
      <c r="J723" s="222">
        <f>ROUND(I723*H723,2)</f>
        <v>0</v>
      </c>
      <c r="K723" s="218" t="s">
        <v>148</v>
      </c>
      <c r="L723" s="44"/>
      <c r="M723" s="223" t="s">
        <v>19</v>
      </c>
      <c r="N723" s="224" t="s">
        <v>43</v>
      </c>
      <c r="O723" s="80"/>
      <c r="P723" s="225">
        <f>O723*H723</f>
        <v>0</v>
      </c>
      <c r="Q723" s="225">
        <v>0</v>
      </c>
      <c r="R723" s="225">
        <f>Q723*H723</f>
        <v>0</v>
      </c>
      <c r="S723" s="225">
        <v>0.02</v>
      </c>
      <c r="T723" s="226">
        <f>S723*H723</f>
        <v>0.02</v>
      </c>
      <c r="AR723" s="18" t="s">
        <v>239</v>
      </c>
      <c r="AT723" s="18" t="s">
        <v>144</v>
      </c>
      <c r="AU723" s="18" t="s">
        <v>81</v>
      </c>
      <c r="AY723" s="18" t="s">
        <v>142</v>
      </c>
      <c r="BE723" s="227">
        <f>IF(N723="základní",J723,0)</f>
        <v>0</v>
      </c>
      <c r="BF723" s="227">
        <f>IF(N723="snížená",J723,0)</f>
        <v>0</v>
      </c>
      <c r="BG723" s="227">
        <f>IF(N723="zákl. přenesená",J723,0)</f>
        <v>0</v>
      </c>
      <c r="BH723" s="227">
        <f>IF(N723="sníž. přenesená",J723,0)</f>
        <v>0</v>
      </c>
      <c r="BI723" s="227">
        <f>IF(N723="nulová",J723,0)</f>
        <v>0</v>
      </c>
      <c r="BJ723" s="18" t="s">
        <v>79</v>
      </c>
      <c r="BK723" s="227">
        <f>ROUND(I723*H723,2)</f>
        <v>0</v>
      </c>
      <c r="BL723" s="18" t="s">
        <v>239</v>
      </c>
      <c r="BM723" s="18" t="s">
        <v>898</v>
      </c>
    </row>
    <row r="724" s="12" customFormat="1">
      <c r="B724" s="231"/>
      <c r="C724" s="232"/>
      <c r="D724" s="228" t="s">
        <v>153</v>
      </c>
      <c r="E724" s="233" t="s">
        <v>19</v>
      </c>
      <c r="F724" s="234" t="s">
        <v>221</v>
      </c>
      <c r="G724" s="232"/>
      <c r="H724" s="233" t="s">
        <v>19</v>
      </c>
      <c r="I724" s="235"/>
      <c r="J724" s="232"/>
      <c r="K724" s="232"/>
      <c r="L724" s="236"/>
      <c r="M724" s="237"/>
      <c r="N724" s="238"/>
      <c r="O724" s="238"/>
      <c r="P724" s="238"/>
      <c r="Q724" s="238"/>
      <c r="R724" s="238"/>
      <c r="S724" s="238"/>
      <c r="T724" s="239"/>
      <c r="AT724" s="240" t="s">
        <v>153</v>
      </c>
      <c r="AU724" s="240" t="s">
        <v>81</v>
      </c>
      <c r="AV724" s="12" t="s">
        <v>79</v>
      </c>
      <c r="AW724" s="12" t="s">
        <v>33</v>
      </c>
      <c r="AX724" s="12" t="s">
        <v>72</v>
      </c>
      <c r="AY724" s="240" t="s">
        <v>142</v>
      </c>
    </row>
    <row r="725" s="13" customFormat="1">
      <c r="B725" s="241"/>
      <c r="C725" s="242"/>
      <c r="D725" s="228" t="s">
        <v>153</v>
      </c>
      <c r="E725" s="243" t="s">
        <v>19</v>
      </c>
      <c r="F725" s="244" t="s">
        <v>79</v>
      </c>
      <c r="G725" s="242"/>
      <c r="H725" s="245">
        <v>1</v>
      </c>
      <c r="I725" s="246"/>
      <c r="J725" s="242"/>
      <c r="K725" s="242"/>
      <c r="L725" s="247"/>
      <c r="M725" s="248"/>
      <c r="N725" s="249"/>
      <c r="O725" s="249"/>
      <c r="P725" s="249"/>
      <c r="Q725" s="249"/>
      <c r="R725" s="249"/>
      <c r="S725" s="249"/>
      <c r="T725" s="250"/>
      <c r="AT725" s="251" t="s">
        <v>153</v>
      </c>
      <c r="AU725" s="251" t="s">
        <v>81</v>
      </c>
      <c r="AV725" s="13" t="s">
        <v>81</v>
      </c>
      <c r="AW725" s="13" t="s">
        <v>33</v>
      </c>
      <c r="AX725" s="13" t="s">
        <v>79</v>
      </c>
      <c r="AY725" s="251" t="s">
        <v>142</v>
      </c>
    </row>
    <row r="726" s="11" customFormat="1" ht="22.8" customHeight="1">
      <c r="B726" s="200"/>
      <c r="C726" s="201"/>
      <c r="D726" s="202" t="s">
        <v>71</v>
      </c>
      <c r="E726" s="214" t="s">
        <v>899</v>
      </c>
      <c r="F726" s="214" t="s">
        <v>900</v>
      </c>
      <c r="G726" s="201"/>
      <c r="H726" s="201"/>
      <c r="I726" s="204"/>
      <c r="J726" s="215">
        <f>BK726</f>
        <v>0</v>
      </c>
      <c r="K726" s="201"/>
      <c r="L726" s="206"/>
      <c r="M726" s="207"/>
      <c r="N726" s="208"/>
      <c r="O726" s="208"/>
      <c r="P726" s="209">
        <f>SUM(P727:P732)</f>
        <v>0</v>
      </c>
      <c r="Q726" s="208"/>
      <c r="R726" s="209">
        <f>SUM(R727:R732)</f>
        <v>0.011780000000000001</v>
      </c>
      <c r="S726" s="208"/>
      <c r="T726" s="210">
        <f>SUM(T727:T732)</f>
        <v>0</v>
      </c>
      <c r="AR726" s="211" t="s">
        <v>81</v>
      </c>
      <c r="AT726" s="212" t="s">
        <v>71</v>
      </c>
      <c r="AU726" s="212" t="s">
        <v>79</v>
      </c>
      <c r="AY726" s="211" t="s">
        <v>142</v>
      </c>
      <c r="BK726" s="213">
        <f>SUM(BK727:BK732)</f>
        <v>0</v>
      </c>
    </row>
    <row r="727" s="1" customFormat="1" ht="20.4" customHeight="1">
      <c r="B727" s="39"/>
      <c r="C727" s="216" t="s">
        <v>901</v>
      </c>
      <c r="D727" s="216" t="s">
        <v>144</v>
      </c>
      <c r="E727" s="217" t="s">
        <v>902</v>
      </c>
      <c r="F727" s="218" t="s">
        <v>903</v>
      </c>
      <c r="G727" s="219" t="s">
        <v>206</v>
      </c>
      <c r="H727" s="220">
        <v>62</v>
      </c>
      <c r="I727" s="221"/>
      <c r="J727" s="222">
        <f>ROUND(I727*H727,2)</f>
        <v>0</v>
      </c>
      <c r="K727" s="218" t="s">
        <v>148</v>
      </c>
      <c r="L727" s="44"/>
      <c r="M727" s="223" t="s">
        <v>19</v>
      </c>
      <c r="N727" s="224" t="s">
        <v>43</v>
      </c>
      <c r="O727" s="80"/>
      <c r="P727" s="225">
        <f>O727*H727</f>
        <v>0</v>
      </c>
      <c r="Q727" s="225">
        <v>0.00019000000000000001</v>
      </c>
      <c r="R727" s="225">
        <f>Q727*H727</f>
        <v>0.011780000000000001</v>
      </c>
      <c r="S727" s="225">
        <v>0</v>
      </c>
      <c r="T727" s="226">
        <f>S727*H727</f>
        <v>0</v>
      </c>
      <c r="AR727" s="18" t="s">
        <v>239</v>
      </c>
      <c r="AT727" s="18" t="s">
        <v>144</v>
      </c>
      <c r="AU727" s="18" t="s">
        <v>81</v>
      </c>
      <c r="AY727" s="18" t="s">
        <v>142</v>
      </c>
      <c r="BE727" s="227">
        <f>IF(N727="základní",J727,0)</f>
        <v>0</v>
      </c>
      <c r="BF727" s="227">
        <f>IF(N727="snížená",J727,0)</f>
        <v>0</v>
      </c>
      <c r="BG727" s="227">
        <f>IF(N727="zákl. přenesená",J727,0)</f>
        <v>0</v>
      </c>
      <c r="BH727" s="227">
        <f>IF(N727="sníž. přenesená",J727,0)</f>
        <v>0</v>
      </c>
      <c r="BI727" s="227">
        <f>IF(N727="nulová",J727,0)</f>
        <v>0</v>
      </c>
      <c r="BJ727" s="18" t="s">
        <v>79</v>
      </c>
      <c r="BK727" s="227">
        <f>ROUND(I727*H727,2)</f>
        <v>0</v>
      </c>
      <c r="BL727" s="18" t="s">
        <v>239</v>
      </c>
      <c r="BM727" s="18" t="s">
        <v>904</v>
      </c>
    </row>
    <row r="728" s="1" customFormat="1">
      <c r="B728" s="39"/>
      <c r="C728" s="40"/>
      <c r="D728" s="228" t="s">
        <v>151</v>
      </c>
      <c r="E728" s="40"/>
      <c r="F728" s="229" t="s">
        <v>905</v>
      </c>
      <c r="G728" s="40"/>
      <c r="H728" s="40"/>
      <c r="I728" s="143"/>
      <c r="J728" s="40"/>
      <c r="K728" s="40"/>
      <c r="L728" s="44"/>
      <c r="M728" s="230"/>
      <c r="N728" s="80"/>
      <c r="O728" s="80"/>
      <c r="P728" s="80"/>
      <c r="Q728" s="80"/>
      <c r="R728" s="80"/>
      <c r="S728" s="80"/>
      <c r="T728" s="81"/>
      <c r="AT728" s="18" t="s">
        <v>151</v>
      </c>
      <c r="AU728" s="18" t="s">
        <v>81</v>
      </c>
    </row>
    <row r="729" s="12" customFormat="1">
      <c r="B729" s="231"/>
      <c r="C729" s="232"/>
      <c r="D729" s="228" t="s">
        <v>153</v>
      </c>
      <c r="E729" s="233" t="s">
        <v>19</v>
      </c>
      <c r="F729" s="234" t="s">
        <v>353</v>
      </c>
      <c r="G729" s="232"/>
      <c r="H729" s="233" t="s">
        <v>19</v>
      </c>
      <c r="I729" s="235"/>
      <c r="J729" s="232"/>
      <c r="K729" s="232"/>
      <c r="L729" s="236"/>
      <c r="M729" s="237"/>
      <c r="N729" s="238"/>
      <c r="O729" s="238"/>
      <c r="P729" s="238"/>
      <c r="Q729" s="238"/>
      <c r="R729" s="238"/>
      <c r="S729" s="238"/>
      <c r="T729" s="239"/>
      <c r="AT729" s="240" t="s">
        <v>153</v>
      </c>
      <c r="AU729" s="240" t="s">
        <v>81</v>
      </c>
      <c r="AV729" s="12" t="s">
        <v>79</v>
      </c>
      <c r="AW729" s="12" t="s">
        <v>33</v>
      </c>
      <c r="AX729" s="12" t="s">
        <v>72</v>
      </c>
      <c r="AY729" s="240" t="s">
        <v>142</v>
      </c>
    </row>
    <row r="730" s="13" customFormat="1">
      <c r="B730" s="241"/>
      <c r="C730" s="242"/>
      <c r="D730" s="228" t="s">
        <v>153</v>
      </c>
      <c r="E730" s="243" t="s">
        <v>19</v>
      </c>
      <c r="F730" s="244" t="s">
        <v>626</v>
      </c>
      <c r="G730" s="242"/>
      <c r="H730" s="245">
        <v>62</v>
      </c>
      <c r="I730" s="246"/>
      <c r="J730" s="242"/>
      <c r="K730" s="242"/>
      <c r="L730" s="247"/>
      <c r="M730" s="248"/>
      <c r="N730" s="249"/>
      <c r="O730" s="249"/>
      <c r="P730" s="249"/>
      <c r="Q730" s="249"/>
      <c r="R730" s="249"/>
      <c r="S730" s="249"/>
      <c r="T730" s="250"/>
      <c r="AT730" s="251" t="s">
        <v>153</v>
      </c>
      <c r="AU730" s="251" t="s">
        <v>81</v>
      </c>
      <c r="AV730" s="13" t="s">
        <v>81</v>
      </c>
      <c r="AW730" s="13" t="s">
        <v>33</v>
      </c>
      <c r="AX730" s="13" t="s">
        <v>79</v>
      </c>
      <c r="AY730" s="251" t="s">
        <v>142</v>
      </c>
    </row>
    <row r="731" s="1" customFormat="1" ht="20.4" customHeight="1">
      <c r="B731" s="39"/>
      <c r="C731" s="216" t="s">
        <v>906</v>
      </c>
      <c r="D731" s="216" t="s">
        <v>144</v>
      </c>
      <c r="E731" s="217" t="s">
        <v>907</v>
      </c>
      <c r="F731" s="218" t="s">
        <v>908</v>
      </c>
      <c r="G731" s="219" t="s">
        <v>280</v>
      </c>
      <c r="H731" s="220">
        <v>0.012</v>
      </c>
      <c r="I731" s="221"/>
      <c r="J731" s="222">
        <f>ROUND(I731*H731,2)</f>
        <v>0</v>
      </c>
      <c r="K731" s="218" t="s">
        <v>148</v>
      </c>
      <c r="L731" s="44"/>
      <c r="M731" s="223" t="s">
        <v>19</v>
      </c>
      <c r="N731" s="224" t="s">
        <v>43</v>
      </c>
      <c r="O731" s="80"/>
      <c r="P731" s="225">
        <f>O731*H731</f>
        <v>0</v>
      </c>
      <c r="Q731" s="225">
        <v>0</v>
      </c>
      <c r="R731" s="225">
        <f>Q731*H731</f>
        <v>0</v>
      </c>
      <c r="S731" s="225">
        <v>0</v>
      </c>
      <c r="T731" s="226">
        <f>S731*H731</f>
        <v>0</v>
      </c>
      <c r="AR731" s="18" t="s">
        <v>239</v>
      </c>
      <c r="AT731" s="18" t="s">
        <v>144</v>
      </c>
      <c r="AU731" s="18" t="s">
        <v>81</v>
      </c>
      <c r="AY731" s="18" t="s">
        <v>142</v>
      </c>
      <c r="BE731" s="227">
        <f>IF(N731="základní",J731,0)</f>
        <v>0</v>
      </c>
      <c r="BF731" s="227">
        <f>IF(N731="snížená",J731,0)</f>
        <v>0</v>
      </c>
      <c r="BG731" s="227">
        <f>IF(N731="zákl. přenesená",J731,0)</f>
        <v>0</v>
      </c>
      <c r="BH731" s="227">
        <f>IF(N731="sníž. přenesená",J731,0)</f>
        <v>0</v>
      </c>
      <c r="BI731" s="227">
        <f>IF(N731="nulová",J731,0)</f>
        <v>0</v>
      </c>
      <c r="BJ731" s="18" t="s">
        <v>79</v>
      </c>
      <c r="BK731" s="227">
        <f>ROUND(I731*H731,2)</f>
        <v>0</v>
      </c>
      <c r="BL731" s="18" t="s">
        <v>239</v>
      </c>
      <c r="BM731" s="18" t="s">
        <v>909</v>
      </c>
    </row>
    <row r="732" s="1" customFormat="1">
      <c r="B732" s="39"/>
      <c r="C732" s="40"/>
      <c r="D732" s="228" t="s">
        <v>151</v>
      </c>
      <c r="E732" s="40"/>
      <c r="F732" s="229" t="s">
        <v>850</v>
      </c>
      <c r="G732" s="40"/>
      <c r="H732" s="40"/>
      <c r="I732" s="143"/>
      <c r="J732" s="40"/>
      <c r="K732" s="40"/>
      <c r="L732" s="44"/>
      <c r="M732" s="230"/>
      <c r="N732" s="80"/>
      <c r="O732" s="80"/>
      <c r="P732" s="80"/>
      <c r="Q732" s="80"/>
      <c r="R732" s="80"/>
      <c r="S732" s="80"/>
      <c r="T732" s="81"/>
      <c r="AT732" s="18" t="s">
        <v>151</v>
      </c>
      <c r="AU732" s="18" t="s">
        <v>81</v>
      </c>
    </row>
    <row r="733" s="11" customFormat="1" ht="22.8" customHeight="1">
      <c r="B733" s="200"/>
      <c r="C733" s="201"/>
      <c r="D733" s="202" t="s">
        <v>71</v>
      </c>
      <c r="E733" s="214" t="s">
        <v>910</v>
      </c>
      <c r="F733" s="214" t="s">
        <v>911</v>
      </c>
      <c r="G733" s="201"/>
      <c r="H733" s="201"/>
      <c r="I733" s="204"/>
      <c r="J733" s="215">
        <f>BK733</f>
        <v>0</v>
      </c>
      <c r="K733" s="201"/>
      <c r="L733" s="206"/>
      <c r="M733" s="207"/>
      <c r="N733" s="208"/>
      <c r="O733" s="208"/>
      <c r="P733" s="209">
        <f>SUM(P734:P768)</f>
        <v>0</v>
      </c>
      <c r="Q733" s="208"/>
      <c r="R733" s="209">
        <f>SUM(R734:R768)</f>
        <v>10.734558940000001</v>
      </c>
      <c r="S733" s="208"/>
      <c r="T733" s="210">
        <f>SUM(T734:T768)</f>
        <v>0</v>
      </c>
      <c r="AR733" s="211" t="s">
        <v>81</v>
      </c>
      <c r="AT733" s="212" t="s">
        <v>71</v>
      </c>
      <c r="AU733" s="212" t="s">
        <v>79</v>
      </c>
      <c r="AY733" s="211" t="s">
        <v>142</v>
      </c>
      <c r="BK733" s="213">
        <f>SUM(BK734:BK768)</f>
        <v>0</v>
      </c>
    </row>
    <row r="734" s="1" customFormat="1" ht="20.4" customHeight="1">
      <c r="B734" s="39"/>
      <c r="C734" s="216" t="s">
        <v>912</v>
      </c>
      <c r="D734" s="216" t="s">
        <v>144</v>
      </c>
      <c r="E734" s="217" t="s">
        <v>913</v>
      </c>
      <c r="F734" s="218" t="s">
        <v>914</v>
      </c>
      <c r="G734" s="219" t="s">
        <v>147</v>
      </c>
      <c r="H734" s="220">
        <v>141.239</v>
      </c>
      <c r="I734" s="221"/>
      <c r="J734" s="222">
        <f>ROUND(I734*H734,2)</f>
        <v>0</v>
      </c>
      <c r="K734" s="218" t="s">
        <v>148</v>
      </c>
      <c r="L734" s="44"/>
      <c r="M734" s="223" t="s">
        <v>19</v>
      </c>
      <c r="N734" s="224" t="s">
        <v>43</v>
      </c>
      <c r="O734" s="80"/>
      <c r="P734" s="225">
        <f>O734*H734</f>
        <v>0</v>
      </c>
      <c r="Q734" s="225">
        <v>0.0077999999999999996</v>
      </c>
      <c r="R734" s="225">
        <f>Q734*H734</f>
        <v>1.1016642000000001</v>
      </c>
      <c r="S734" s="225">
        <v>0</v>
      </c>
      <c r="T734" s="226">
        <f>S734*H734</f>
        <v>0</v>
      </c>
      <c r="AR734" s="18" t="s">
        <v>239</v>
      </c>
      <c r="AT734" s="18" t="s">
        <v>144</v>
      </c>
      <c r="AU734" s="18" t="s">
        <v>81</v>
      </c>
      <c r="AY734" s="18" t="s">
        <v>142</v>
      </c>
      <c r="BE734" s="227">
        <f>IF(N734="základní",J734,0)</f>
        <v>0</v>
      </c>
      <c r="BF734" s="227">
        <f>IF(N734="snížená",J734,0)</f>
        <v>0</v>
      </c>
      <c r="BG734" s="227">
        <f>IF(N734="zákl. přenesená",J734,0)</f>
        <v>0</v>
      </c>
      <c r="BH734" s="227">
        <f>IF(N734="sníž. přenesená",J734,0)</f>
        <v>0</v>
      </c>
      <c r="BI734" s="227">
        <f>IF(N734="nulová",J734,0)</f>
        <v>0</v>
      </c>
      <c r="BJ734" s="18" t="s">
        <v>79</v>
      </c>
      <c r="BK734" s="227">
        <f>ROUND(I734*H734,2)</f>
        <v>0</v>
      </c>
      <c r="BL734" s="18" t="s">
        <v>239</v>
      </c>
      <c r="BM734" s="18" t="s">
        <v>915</v>
      </c>
    </row>
    <row r="735" s="12" customFormat="1">
      <c r="B735" s="231"/>
      <c r="C735" s="232"/>
      <c r="D735" s="228" t="s">
        <v>153</v>
      </c>
      <c r="E735" s="233" t="s">
        <v>19</v>
      </c>
      <c r="F735" s="234" t="s">
        <v>353</v>
      </c>
      <c r="G735" s="232"/>
      <c r="H735" s="233" t="s">
        <v>19</v>
      </c>
      <c r="I735" s="235"/>
      <c r="J735" s="232"/>
      <c r="K735" s="232"/>
      <c r="L735" s="236"/>
      <c r="M735" s="237"/>
      <c r="N735" s="238"/>
      <c r="O735" s="238"/>
      <c r="P735" s="238"/>
      <c r="Q735" s="238"/>
      <c r="R735" s="238"/>
      <c r="S735" s="238"/>
      <c r="T735" s="239"/>
      <c r="AT735" s="240" t="s">
        <v>153</v>
      </c>
      <c r="AU735" s="240" t="s">
        <v>81</v>
      </c>
      <c r="AV735" s="12" t="s">
        <v>79</v>
      </c>
      <c r="AW735" s="12" t="s">
        <v>33</v>
      </c>
      <c r="AX735" s="12" t="s">
        <v>72</v>
      </c>
      <c r="AY735" s="240" t="s">
        <v>142</v>
      </c>
    </row>
    <row r="736" s="12" customFormat="1">
      <c r="B736" s="231"/>
      <c r="C736" s="232"/>
      <c r="D736" s="228" t="s">
        <v>153</v>
      </c>
      <c r="E736" s="233" t="s">
        <v>19</v>
      </c>
      <c r="F736" s="234" t="s">
        <v>648</v>
      </c>
      <c r="G736" s="232"/>
      <c r="H736" s="233" t="s">
        <v>19</v>
      </c>
      <c r="I736" s="235"/>
      <c r="J736" s="232"/>
      <c r="K736" s="232"/>
      <c r="L736" s="236"/>
      <c r="M736" s="237"/>
      <c r="N736" s="238"/>
      <c r="O736" s="238"/>
      <c r="P736" s="238"/>
      <c r="Q736" s="238"/>
      <c r="R736" s="238"/>
      <c r="S736" s="238"/>
      <c r="T736" s="239"/>
      <c r="AT736" s="240" t="s">
        <v>153</v>
      </c>
      <c r="AU736" s="240" t="s">
        <v>81</v>
      </c>
      <c r="AV736" s="12" t="s">
        <v>79</v>
      </c>
      <c r="AW736" s="12" t="s">
        <v>33</v>
      </c>
      <c r="AX736" s="12" t="s">
        <v>72</v>
      </c>
      <c r="AY736" s="240" t="s">
        <v>142</v>
      </c>
    </row>
    <row r="737" s="13" customFormat="1">
      <c r="B737" s="241"/>
      <c r="C737" s="242"/>
      <c r="D737" s="228" t="s">
        <v>153</v>
      </c>
      <c r="E737" s="243" t="s">
        <v>19</v>
      </c>
      <c r="F737" s="244" t="s">
        <v>716</v>
      </c>
      <c r="G737" s="242"/>
      <c r="H737" s="245">
        <v>21.440999999999999</v>
      </c>
      <c r="I737" s="246"/>
      <c r="J737" s="242"/>
      <c r="K737" s="242"/>
      <c r="L737" s="247"/>
      <c r="M737" s="248"/>
      <c r="N737" s="249"/>
      <c r="O737" s="249"/>
      <c r="P737" s="249"/>
      <c r="Q737" s="249"/>
      <c r="R737" s="249"/>
      <c r="S737" s="249"/>
      <c r="T737" s="250"/>
      <c r="AT737" s="251" t="s">
        <v>153</v>
      </c>
      <c r="AU737" s="251" t="s">
        <v>81</v>
      </c>
      <c r="AV737" s="13" t="s">
        <v>81</v>
      </c>
      <c r="AW737" s="13" t="s">
        <v>33</v>
      </c>
      <c r="AX737" s="13" t="s">
        <v>72</v>
      </c>
      <c r="AY737" s="251" t="s">
        <v>142</v>
      </c>
    </row>
    <row r="738" s="12" customFormat="1">
      <c r="B738" s="231"/>
      <c r="C738" s="232"/>
      <c r="D738" s="228" t="s">
        <v>153</v>
      </c>
      <c r="E738" s="233" t="s">
        <v>19</v>
      </c>
      <c r="F738" s="234" t="s">
        <v>717</v>
      </c>
      <c r="G738" s="232"/>
      <c r="H738" s="233" t="s">
        <v>19</v>
      </c>
      <c r="I738" s="235"/>
      <c r="J738" s="232"/>
      <c r="K738" s="232"/>
      <c r="L738" s="236"/>
      <c r="M738" s="237"/>
      <c r="N738" s="238"/>
      <c r="O738" s="238"/>
      <c r="P738" s="238"/>
      <c r="Q738" s="238"/>
      <c r="R738" s="238"/>
      <c r="S738" s="238"/>
      <c r="T738" s="239"/>
      <c r="AT738" s="240" t="s">
        <v>153</v>
      </c>
      <c r="AU738" s="240" t="s">
        <v>81</v>
      </c>
      <c r="AV738" s="12" t="s">
        <v>79</v>
      </c>
      <c r="AW738" s="12" t="s">
        <v>33</v>
      </c>
      <c r="AX738" s="12" t="s">
        <v>72</v>
      </c>
      <c r="AY738" s="240" t="s">
        <v>142</v>
      </c>
    </row>
    <row r="739" s="13" customFormat="1">
      <c r="B739" s="241"/>
      <c r="C739" s="242"/>
      <c r="D739" s="228" t="s">
        <v>153</v>
      </c>
      <c r="E739" s="243" t="s">
        <v>19</v>
      </c>
      <c r="F739" s="244" t="s">
        <v>916</v>
      </c>
      <c r="G739" s="242"/>
      <c r="H739" s="245">
        <v>6.8250000000000002</v>
      </c>
      <c r="I739" s="246"/>
      <c r="J739" s="242"/>
      <c r="K739" s="242"/>
      <c r="L739" s="247"/>
      <c r="M739" s="248"/>
      <c r="N739" s="249"/>
      <c r="O739" s="249"/>
      <c r="P739" s="249"/>
      <c r="Q739" s="249"/>
      <c r="R739" s="249"/>
      <c r="S739" s="249"/>
      <c r="T739" s="250"/>
      <c r="AT739" s="251" t="s">
        <v>153</v>
      </c>
      <c r="AU739" s="251" t="s">
        <v>81</v>
      </c>
      <c r="AV739" s="13" t="s">
        <v>81</v>
      </c>
      <c r="AW739" s="13" t="s">
        <v>33</v>
      </c>
      <c r="AX739" s="13" t="s">
        <v>72</v>
      </c>
      <c r="AY739" s="251" t="s">
        <v>142</v>
      </c>
    </row>
    <row r="740" s="12" customFormat="1">
      <c r="B740" s="231"/>
      <c r="C740" s="232"/>
      <c r="D740" s="228" t="s">
        <v>153</v>
      </c>
      <c r="E740" s="233" t="s">
        <v>19</v>
      </c>
      <c r="F740" s="234" t="s">
        <v>721</v>
      </c>
      <c r="G740" s="232"/>
      <c r="H740" s="233" t="s">
        <v>19</v>
      </c>
      <c r="I740" s="235"/>
      <c r="J740" s="232"/>
      <c r="K740" s="232"/>
      <c r="L740" s="236"/>
      <c r="M740" s="237"/>
      <c r="N740" s="238"/>
      <c r="O740" s="238"/>
      <c r="P740" s="238"/>
      <c r="Q740" s="238"/>
      <c r="R740" s="238"/>
      <c r="S740" s="238"/>
      <c r="T740" s="239"/>
      <c r="AT740" s="240" t="s">
        <v>153</v>
      </c>
      <c r="AU740" s="240" t="s">
        <v>81</v>
      </c>
      <c r="AV740" s="12" t="s">
        <v>79</v>
      </c>
      <c r="AW740" s="12" t="s">
        <v>33</v>
      </c>
      <c r="AX740" s="12" t="s">
        <v>72</v>
      </c>
      <c r="AY740" s="240" t="s">
        <v>142</v>
      </c>
    </row>
    <row r="741" s="13" customFormat="1">
      <c r="B741" s="241"/>
      <c r="C741" s="242"/>
      <c r="D741" s="228" t="s">
        <v>153</v>
      </c>
      <c r="E741" s="243" t="s">
        <v>19</v>
      </c>
      <c r="F741" s="244" t="s">
        <v>917</v>
      </c>
      <c r="G741" s="242"/>
      <c r="H741" s="245">
        <v>27.972999999999999</v>
      </c>
      <c r="I741" s="246"/>
      <c r="J741" s="242"/>
      <c r="K741" s="242"/>
      <c r="L741" s="247"/>
      <c r="M741" s="248"/>
      <c r="N741" s="249"/>
      <c r="O741" s="249"/>
      <c r="P741" s="249"/>
      <c r="Q741" s="249"/>
      <c r="R741" s="249"/>
      <c r="S741" s="249"/>
      <c r="T741" s="250"/>
      <c r="AT741" s="251" t="s">
        <v>153</v>
      </c>
      <c r="AU741" s="251" t="s">
        <v>81</v>
      </c>
      <c r="AV741" s="13" t="s">
        <v>81</v>
      </c>
      <c r="AW741" s="13" t="s">
        <v>33</v>
      </c>
      <c r="AX741" s="13" t="s">
        <v>72</v>
      </c>
      <c r="AY741" s="251" t="s">
        <v>142</v>
      </c>
    </row>
    <row r="742" s="12" customFormat="1">
      <c r="B742" s="231"/>
      <c r="C742" s="232"/>
      <c r="D742" s="228" t="s">
        <v>153</v>
      </c>
      <c r="E742" s="233" t="s">
        <v>19</v>
      </c>
      <c r="F742" s="234" t="s">
        <v>743</v>
      </c>
      <c r="G742" s="232"/>
      <c r="H742" s="233" t="s">
        <v>19</v>
      </c>
      <c r="I742" s="235"/>
      <c r="J742" s="232"/>
      <c r="K742" s="232"/>
      <c r="L742" s="236"/>
      <c r="M742" s="237"/>
      <c r="N742" s="238"/>
      <c r="O742" s="238"/>
      <c r="P742" s="238"/>
      <c r="Q742" s="238"/>
      <c r="R742" s="238"/>
      <c r="S742" s="238"/>
      <c r="T742" s="239"/>
      <c r="AT742" s="240" t="s">
        <v>153</v>
      </c>
      <c r="AU742" s="240" t="s">
        <v>81</v>
      </c>
      <c r="AV742" s="12" t="s">
        <v>79</v>
      </c>
      <c r="AW742" s="12" t="s">
        <v>33</v>
      </c>
      <c r="AX742" s="12" t="s">
        <v>72</v>
      </c>
      <c r="AY742" s="240" t="s">
        <v>142</v>
      </c>
    </row>
    <row r="743" s="13" customFormat="1">
      <c r="B743" s="241"/>
      <c r="C743" s="242"/>
      <c r="D743" s="228" t="s">
        <v>153</v>
      </c>
      <c r="E743" s="243" t="s">
        <v>19</v>
      </c>
      <c r="F743" s="244" t="s">
        <v>728</v>
      </c>
      <c r="G743" s="242"/>
      <c r="H743" s="245">
        <v>27</v>
      </c>
      <c r="I743" s="246"/>
      <c r="J743" s="242"/>
      <c r="K743" s="242"/>
      <c r="L743" s="247"/>
      <c r="M743" s="248"/>
      <c r="N743" s="249"/>
      <c r="O743" s="249"/>
      <c r="P743" s="249"/>
      <c r="Q743" s="249"/>
      <c r="R743" s="249"/>
      <c r="S743" s="249"/>
      <c r="T743" s="250"/>
      <c r="AT743" s="251" t="s">
        <v>153</v>
      </c>
      <c r="AU743" s="251" t="s">
        <v>81</v>
      </c>
      <c r="AV743" s="13" t="s">
        <v>81</v>
      </c>
      <c r="AW743" s="13" t="s">
        <v>33</v>
      </c>
      <c r="AX743" s="13" t="s">
        <v>72</v>
      </c>
      <c r="AY743" s="251" t="s">
        <v>142</v>
      </c>
    </row>
    <row r="744" s="12" customFormat="1">
      <c r="B744" s="231"/>
      <c r="C744" s="232"/>
      <c r="D744" s="228" t="s">
        <v>153</v>
      </c>
      <c r="E744" s="233" t="s">
        <v>19</v>
      </c>
      <c r="F744" s="234" t="s">
        <v>918</v>
      </c>
      <c r="G744" s="232"/>
      <c r="H744" s="233" t="s">
        <v>19</v>
      </c>
      <c r="I744" s="235"/>
      <c r="J744" s="232"/>
      <c r="K744" s="232"/>
      <c r="L744" s="236"/>
      <c r="M744" s="237"/>
      <c r="N744" s="238"/>
      <c r="O744" s="238"/>
      <c r="P744" s="238"/>
      <c r="Q744" s="238"/>
      <c r="R744" s="238"/>
      <c r="S744" s="238"/>
      <c r="T744" s="239"/>
      <c r="AT744" s="240" t="s">
        <v>153</v>
      </c>
      <c r="AU744" s="240" t="s">
        <v>81</v>
      </c>
      <c r="AV744" s="12" t="s">
        <v>79</v>
      </c>
      <c r="AW744" s="12" t="s">
        <v>33</v>
      </c>
      <c r="AX744" s="12" t="s">
        <v>72</v>
      </c>
      <c r="AY744" s="240" t="s">
        <v>142</v>
      </c>
    </row>
    <row r="745" s="13" customFormat="1">
      <c r="B745" s="241"/>
      <c r="C745" s="242"/>
      <c r="D745" s="228" t="s">
        <v>153</v>
      </c>
      <c r="E745" s="243" t="s">
        <v>19</v>
      </c>
      <c r="F745" s="244" t="s">
        <v>837</v>
      </c>
      <c r="G745" s="242"/>
      <c r="H745" s="245">
        <v>58</v>
      </c>
      <c r="I745" s="246"/>
      <c r="J745" s="242"/>
      <c r="K745" s="242"/>
      <c r="L745" s="247"/>
      <c r="M745" s="248"/>
      <c r="N745" s="249"/>
      <c r="O745" s="249"/>
      <c r="P745" s="249"/>
      <c r="Q745" s="249"/>
      <c r="R745" s="249"/>
      <c r="S745" s="249"/>
      <c r="T745" s="250"/>
      <c r="AT745" s="251" t="s">
        <v>153</v>
      </c>
      <c r="AU745" s="251" t="s">
        <v>81</v>
      </c>
      <c r="AV745" s="13" t="s">
        <v>81</v>
      </c>
      <c r="AW745" s="13" t="s">
        <v>33</v>
      </c>
      <c r="AX745" s="13" t="s">
        <v>72</v>
      </c>
      <c r="AY745" s="251" t="s">
        <v>142</v>
      </c>
    </row>
    <row r="746" s="14" customFormat="1">
      <c r="B746" s="252"/>
      <c r="C746" s="253"/>
      <c r="D746" s="228" t="s">
        <v>153</v>
      </c>
      <c r="E746" s="254" t="s">
        <v>19</v>
      </c>
      <c r="F746" s="255" t="s">
        <v>227</v>
      </c>
      <c r="G746" s="253"/>
      <c r="H746" s="256">
        <v>141.239</v>
      </c>
      <c r="I746" s="257"/>
      <c r="J746" s="253"/>
      <c r="K746" s="253"/>
      <c r="L746" s="258"/>
      <c r="M746" s="259"/>
      <c r="N746" s="260"/>
      <c r="O746" s="260"/>
      <c r="P746" s="260"/>
      <c r="Q746" s="260"/>
      <c r="R746" s="260"/>
      <c r="S746" s="260"/>
      <c r="T746" s="261"/>
      <c r="AT746" s="262" t="s">
        <v>153</v>
      </c>
      <c r="AU746" s="262" t="s">
        <v>81</v>
      </c>
      <c r="AV746" s="14" t="s">
        <v>149</v>
      </c>
      <c r="AW746" s="14" t="s">
        <v>33</v>
      </c>
      <c r="AX746" s="14" t="s">
        <v>79</v>
      </c>
      <c r="AY746" s="262" t="s">
        <v>142</v>
      </c>
    </row>
    <row r="747" s="1" customFormat="1" ht="20.4" customHeight="1">
      <c r="B747" s="39"/>
      <c r="C747" s="263" t="s">
        <v>919</v>
      </c>
      <c r="D747" s="263" t="s">
        <v>305</v>
      </c>
      <c r="E747" s="264" t="s">
        <v>920</v>
      </c>
      <c r="F747" s="265" t="s">
        <v>921</v>
      </c>
      <c r="G747" s="266" t="s">
        <v>147</v>
      </c>
      <c r="H747" s="267">
        <v>176.54900000000001</v>
      </c>
      <c r="I747" s="268"/>
      <c r="J747" s="269">
        <f>ROUND(I747*H747,2)</f>
        <v>0</v>
      </c>
      <c r="K747" s="265" t="s">
        <v>19</v>
      </c>
      <c r="L747" s="270"/>
      <c r="M747" s="271" t="s">
        <v>19</v>
      </c>
      <c r="N747" s="272" t="s">
        <v>43</v>
      </c>
      <c r="O747" s="80"/>
      <c r="P747" s="225">
        <f>O747*H747</f>
        <v>0</v>
      </c>
      <c r="Q747" s="225">
        <v>0.053999999999999999</v>
      </c>
      <c r="R747" s="225">
        <f>Q747*H747</f>
        <v>9.533646000000001</v>
      </c>
      <c r="S747" s="225">
        <v>0</v>
      </c>
      <c r="T747" s="226">
        <f>S747*H747</f>
        <v>0</v>
      </c>
      <c r="AR747" s="18" t="s">
        <v>330</v>
      </c>
      <c r="AT747" s="18" t="s">
        <v>305</v>
      </c>
      <c r="AU747" s="18" t="s">
        <v>81</v>
      </c>
      <c r="AY747" s="18" t="s">
        <v>142</v>
      </c>
      <c r="BE747" s="227">
        <f>IF(N747="základní",J747,0)</f>
        <v>0</v>
      </c>
      <c r="BF747" s="227">
        <f>IF(N747="snížená",J747,0)</f>
        <v>0</v>
      </c>
      <c r="BG747" s="227">
        <f>IF(N747="zákl. přenesená",J747,0)</f>
        <v>0</v>
      </c>
      <c r="BH747" s="227">
        <f>IF(N747="sníž. přenesená",J747,0)</f>
        <v>0</v>
      </c>
      <c r="BI747" s="227">
        <f>IF(N747="nulová",J747,0)</f>
        <v>0</v>
      </c>
      <c r="BJ747" s="18" t="s">
        <v>79</v>
      </c>
      <c r="BK747" s="227">
        <f>ROUND(I747*H747,2)</f>
        <v>0</v>
      </c>
      <c r="BL747" s="18" t="s">
        <v>239</v>
      </c>
      <c r="BM747" s="18" t="s">
        <v>922</v>
      </c>
    </row>
    <row r="748" s="13" customFormat="1">
      <c r="B748" s="241"/>
      <c r="C748" s="242"/>
      <c r="D748" s="228" t="s">
        <v>153</v>
      </c>
      <c r="E748" s="242"/>
      <c r="F748" s="244" t="s">
        <v>923</v>
      </c>
      <c r="G748" s="242"/>
      <c r="H748" s="245">
        <v>176.54900000000001</v>
      </c>
      <c r="I748" s="246"/>
      <c r="J748" s="242"/>
      <c r="K748" s="242"/>
      <c r="L748" s="247"/>
      <c r="M748" s="248"/>
      <c r="N748" s="249"/>
      <c r="O748" s="249"/>
      <c r="P748" s="249"/>
      <c r="Q748" s="249"/>
      <c r="R748" s="249"/>
      <c r="S748" s="249"/>
      <c r="T748" s="250"/>
      <c r="AT748" s="251" t="s">
        <v>153</v>
      </c>
      <c r="AU748" s="251" t="s">
        <v>81</v>
      </c>
      <c r="AV748" s="13" t="s">
        <v>81</v>
      </c>
      <c r="AW748" s="13" t="s">
        <v>4</v>
      </c>
      <c r="AX748" s="13" t="s">
        <v>79</v>
      </c>
      <c r="AY748" s="251" t="s">
        <v>142</v>
      </c>
    </row>
    <row r="749" s="1" customFormat="1" ht="20.4" customHeight="1">
      <c r="B749" s="39"/>
      <c r="C749" s="216" t="s">
        <v>924</v>
      </c>
      <c r="D749" s="216" t="s">
        <v>144</v>
      </c>
      <c r="E749" s="217" t="s">
        <v>925</v>
      </c>
      <c r="F749" s="218" t="s">
        <v>926</v>
      </c>
      <c r="G749" s="219" t="s">
        <v>147</v>
      </c>
      <c r="H749" s="220">
        <v>141.239</v>
      </c>
      <c r="I749" s="221"/>
      <c r="J749" s="222">
        <f>ROUND(I749*H749,2)</f>
        <v>0</v>
      </c>
      <c r="K749" s="218" t="s">
        <v>19</v>
      </c>
      <c r="L749" s="44"/>
      <c r="M749" s="223" t="s">
        <v>19</v>
      </c>
      <c r="N749" s="224" t="s">
        <v>43</v>
      </c>
      <c r="O749" s="80"/>
      <c r="P749" s="225">
        <f>O749*H749</f>
        <v>0</v>
      </c>
      <c r="Q749" s="225">
        <v>0</v>
      </c>
      <c r="R749" s="225">
        <f>Q749*H749</f>
        <v>0</v>
      </c>
      <c r="S749" s="225">
        <v>0</v>
      </c>
      <c r="T749" s="226">
        <f>S749*H749</f>
        <v>0</v>
      </c>
      <c r="AR749" s="18" t="s">
        <v>239</v>
      </c>
      <c r="AT749" s="18" t="s">
        <v>144</v>
      </c>
      <c r="AU749" s="18" t="s">
        <v>81</v>
      </c>
      <c r="AY749" s="18" t="s">
        <v>142</v>
      </c>
      <c r="BE749" s="227">
        <f>IF(N749="základní",J749,0)</f>
        <v>0</v>
      </c>
      <c r="BF749" s="227">
        <f>IF(N749="snížená",J749,0)</f>
        <v>0</v>
      </c>
      <c r="BG749" s="227">
        <f>IF(N749="zákl. přenesená",J749,0)</f>
        <v>0</v>
      </c>
      <c r="BH749" s="227">
        <f>IF(N749="sníž. přenesená",J749,0)</f>
        <v>0</v>
      </c>
      <c r="BI749" s="227">
        <f>IF(N749="nulová",J749,0)</f>
        <v>0</v>
      </c>
      <c r="BJ749" s="18" t="s">
        <v>79</v>
      </c>
      <c r="BK749" s="227">
        <f>ROUND(I749*H749,2)</f>
        <v>0</v>
      </c>
      <c r="BL749" s="18" t="s">
        <v>239</v>
      </c>
      <c r="BM749" s="18" t="s">
        <v>927</v>
      </c>
    </row>
    <row r="750" s="1" customFormat="1" ht="20.4" customHeight="1">
      <c r="B750" s="39"/>
      <c r="C750" s="216" t="s">
        <v>928</v>
      </c>
      <c r="D750" s="216" t="s">
        <v>144</v>
      </c>
      <c r="E750" s="217" t="s">
        <v>929</v>
      </c>
      <c r="F750" s="218" t="s">
        <v>930</v>
      </c>
      <c r="G750" s="219" t="s">
        <v>147</v>
      </c>
      <c r="H750" s="220">
        <v>6.8250000000000002</v>
      </c>
      <c r="I750" s="221"/>
      <c r="J750" s="222">
        <f>ROUND(I750*H750,2)</f>
        <v>0</v>
      </c>
      <c r="K750" s="218" t="s">
        <v>148</v>
      </c>
      <c r="L750" s="44"/>
      <c r="M750" s="223" t="s">
        <v>19</v>
      </c>
      <c r="N750" s="224" t="s">
        <v>43</v>
      </c>
      <c r="O750" s="80"/>
      <c r="P750" s="225">
        <f>O750*H750</f>
        <v>0</v>
      </c>
      <c r="Q750" s="225">
        <v>0</v>
      </c>
      <c r="R750" s="225">
        <f>Q750*H750</f>
        <v>0</v>
      </c>
      <c r="S750" s="225">
        <v>0</v>
      </c>
      <c r="T750" s="226">
        <f>S750*H750</f>
        <v>0</v>
      </c>
      <c r="AR750" s="18" t="s">
        <v>239</v>
      </c>
      <c r="AT750" s="18" t="s">
        <v>144</v>
      </c>
      <c r="AU750" s="18" t="s">
        <v>81</v>
      </c>
      <c r="AY750" s="18" t="s">
        <v>142</v>
      </c>
      <c r="BE750" s="227">
        <f>IF(N750="základní",J750,0)</f>
        <v>0</v>
      </c>
      <c r="BF750" s="227">
        <f>IF(N750="snížená",J750,0)</f>
        <v>0</v>
      </c>
      <c r="BG750" s="227">
        <f>IF(N750="zákl. přenesená",J750,0)</f>
        <v>0</v>
      </c>
      <c r="BH750" s="227">
        <f>IF(N750="sníž. přenesená",J750,0)</f>
        <v>0</v>
      </c>
      <c r="BI750" s="227">
        <f>IF(N750="nulová",J750,0)</f>
        <v>0</v>
      </c>
      <c r="BJ750" s="18" t="s">
        <v>79</v>
      </c>
      <c r="BK750" s="227">
        <f>ROUND(I750*H750,2)</f>
        <v>0</v>
      </c>
      <c r="BL750" s="18" t="s">
        <v>239</v>
      </c>
      <c r="BM750" s="18" t="s">
        <v>931</v>
      </c>
    </row>
    <row r="751" s="12" customFormat="1">
      <c r="B751" s="231"/>
      <c r="C751" s="232"/>
      <c r="D751" s="228" t="s">
        <v>153</v>
      </c>
      <c r="E751" s="233" t="s">
        <v>19</v>
      </c>
      <c r="F751" s="234" t="s">
        <v>353</v>
      </c>
      <c r="G751" s="232"/>
      <c r="H751" s="233" t="s">
        <v>19</v>
      </c>
      <c r="I751" s="235"/>
      <c r="J751" s="232"/>
      <c r="K751" s="232"/>
      <c r="L751" s="236"/>
      <c r="M751" s="237"/>
      <c r="N751" s="238"/>
      <c r="O751" s="238"/>
      <c r="P751" s="238"/>
      <c r="Q751" s="238"/>
      <c r="R751" s="238"/>
      <c r="S751" s="238"/>
      <c r="T751" s="239"/>
      <c r="AT751" s="240" t="s">
        <v>153</v>
      </c>
      <c r="AU751" s="240" t="s">
        <v>81</v>
      </c>
      <c r="AV751" s="12" t="s">
        <v>79</v>
      </c>
      <c r="AW751" s="12" t="s">
        <v>33</v>
      </c>
      <c r="AX751" s="12" t="s">
        <v>72</v>
      </c>
      <c r="AY751" s="240" t="s">
        <v>142</v>
      </c>
    </row>
    <row r="752" s="12" customFormat="1">
      <c r="B752" s="231"/>
      <c r="C752" s="232"/>
      <c r="D752" s="228" t="s">
        <v>153</v>
      </c>
      <c r="E752" s="233" t="s">
        <v>19</v>
      </c>
      <c r="F752" s="234" t="s">
        <v>717</v>
      </c>
      <c r="G752" s="232"/>
      <c r="H752" s="233" t="s">
        <v>19</v>
      </c>
      <c r="I752" s="235"/>
      <c r="J752" s="232"/>
      <c r="K752" s="232"/>
      <c r="L752" s="236"/>
      <c r="M752" s="237"/>
      <c r="N752" s="238"/>
      <c r="O752" s="238"/>
      <c r="P752" s="238"/>
      <c r="Q752" s="238"/>
      <c r="R752" s="238"/>
      <c r="S752" s="238"/>
      <c r="T752" s="239"/>
      <c r="AT752" s="240" t="s">
        <v>153</v>
      </c>
      <c r="AU752" s="240" t="s">
        <v>81</v>
      </c>
      <c r="AV752" s="12" t="s">
        <v>79</v>
      </c>
      <c r="AW752" s="12" t="s">
        <v>33</v>
      </c>
      <c r="AX752" s="12" t="s">
        <v>72</v>
      </c>
      <c r="AY752" s="240" t="s">
        <v>142</v>
      </c>
    </row>
    <row r="753" s="13" customFormat="1">
      <c r="B753" s="241"/>
      <c r="C753" s="242"/>
      <c r="D753" s="228" t="s">
        <v>153</v>
      </c>
      <c r="E753" s="243" t="s">
        <v>19</v>
      </c>
      <c r="F753" s="244" t="s">
        <v>916</v>
      </c>
      <c r="G753" s="242"/>
      <c r="H753" s="245">
        <v>6.8250000000000002</v>
      </c>
      <c r="I753" s="246"/>
      <c r="J753" s="242"/>
      <c r="K753" s="242"/>
      <c r="L753" s="247"/>
      <c r="M753" s="248"/>
      <c r="N753" s="249"/>
      <c r="O753" s="249"/>
      <c r="P753" s="249"/>
      <c r="Q753" s="249"/>
      <c r="R753" s="249"/>
      <c r="S753" s="249"/>
      <c r="T753" s="250"/>
      <c r="AT753" s="251" t="s">
        <v>153</v>
      </c>
      <c r="AU753" s="251" t="s">
        <v>81</v>
      </c>
      <c r="AV753" s="13" t="s">
        <v>81</v>
      </c>
      <c r="AW753" s="13" t="s">
        <v>33</v>
      </c>
      <c r="AX753" s="13" t="s">
        <v>79</v>
      </c>
      <c r="AY753" s="251" t="s">
        <v>142</v>
      </c>
    </row>
    <row r="754" s="1" customFormat="1" ht="20.4" customHeight="1">
      <c r="B754" s="39"/>
      <c r="C754" s="216" t="s">
        <v>932</v>
      </c>
      <c r="D754" s="216" t="s">
        <v>144</v>
      </c>
      <c r="E754" s="217" t="s">
        <v>933</v>
      </c>
      <c r="F754" s="218" t="s">
        <v>934</v>
      </c>
      <c r="G754" s="219" t="s">
        <v>147</v>
      </c>
      <c r="H754" s="220">
        <v>141.239</v>
      </c>
      <c r="I754" s="221"/>
      <c r="J754" s="222">
        <f>ROUND(I754*H754,2)</f>
        <v>0</v>
      </c>
      <c r="K754" s="218" t="s">
        <v>148</v>
      </c>
      <c r="L754" s="44"/>
      <c r="M754" s="223" t="s">
        <v>19</v>
      </c>
      <c r="N754" s="224" t="s">
        <v>43</v>
      </c>
      <c r="O754" s="80"/>
      <c r="P754" s="225">
        <f>O754*H754</f>
        <v>0</v>
      </c>
      <c r="Q754" s="225">
        <v>0.00040000000000000002</v>
      </c>
      <c r="R754" s="225">
        <f>Q754*H754</f>
        <v>0.056495600000000007</v>
      </c>
      <c r="S754" s="225">
        <v>0</v>
      </c>
      <c r="T754" s="226">
        <f>S754*H754</f>
        <v>0</v>
      </c>
      <c r="AR754" s="18" t="s">
        <v>239</v>
      </c>
      <c r="AT754" s="18" t="s">
        <v>144</v>
      </c>
      <c r="AU754" s="18" t="s">
        <v>81</v>
      </c>
      <c r="AY754" s="18" t="s">
        <v>142</v>
      </c>
      <c r="BE754" s="227">
        <f>IF(N754="základní",J754,0)</f>
        <v>0</v>
      </c>
      <c r="BF754" s="227">
        <f>IF(N754="snížená",J754,0)</f>
        <v>0</v>
      </c>
      <c r="BG754" s="227">
        <f>IF(N754="zákl. přenesená",J754,0)</f>
        <v>0</v>
      </c>
      <c r="BH754" s="227">
        <f>IF(N754="sníž. přenesená",J754,0)</f>
        <v>0</v>
      </c>
      <c r="BI754" s="227">
        <f>IF(N754="nulová",J754,0)</f>
        <v>0</v>
      </c>
      <c r="BJ754" s="18" t="s">
        <v>79</v>
      </c>
      <c r="BK754" s="227">
        <f>ROUND(I754*H754,2)</f>
        <v>0</v>
      </c>
      <c r="BL754" s="18" t="s">
        <v>239</v>
      </c>
      <c r="BM754" s="18" t="s">
        <v>935</v>
      </c>
    </row>
    <row r="755" s="1" customFormat="1">
      <c r="B755" s="39"/>
      <c r="C755" s="40"/>
      <c r="D755" s="228" t="s">
        <v>151</v>
      </c>
      <c r="E755" s="40"/>
      <c r="F755" s="229" t="s">
        <v>936</v>
      </c>
      <c r="G755" s="40"/>
      <c r="H755" s="40"/>
      <c r="I755" s="143"/>
      <c r="J755" s="40"/>
      <c r="K755" s="40"/>
      <c r="L755" s="44"/>
      <c r="M755" s="230"/>
      <c r="N755" s="80"/>
      <c r="O755" s="80"/>
      <c r="P755" s="80"/>
      <c r="Q755" s="80"/>
      <c r="R755" s="80"/>
      <c r="S755" s="80"/>
      <c r="T755" s="81"/>
      <c r="AT755" s="18" t="s">
        <v>151</v>
      </c>
      <c r="AU755" s="18" t="s">
        <v>81</v>
      </c>
    </row>
    <row r="756" s="1" customFormat="1" ht="14.4" customHeight="1">
      <c r="B756" s="39"/>
      <c r="C756" s="216" t="s">
        <v>937</v>
      </c>
      <c r="D756" s="216" t="s">
        <v>144</v>
      </c>
      <c r="E756" s="217" t="s">
        <v>938</v>
      </c>
      <c r="F756" s="218" t="s">
        <v>939</v>
      </c>
      <c r="G756" s="219" t="s">
        <v>206</v>
      </c>
      <c r="H756" s="220">
        <v>87.629999999999995</v>
      </c>
      <c r="I756" s="221"/>
      <c r="J756" s="222">
        <f>ROUND(I756*H756,2)</f>
        <v>0</v>
      </c>
      <c r="K756" s="218" t="s">
        <v>19</v>
      </c>
      <c r="L756" s="44"/>
      <c r="M756" s="223" t="s">
        <v>19</v>
      </c>
      <c r="N756" s="224" t="s">
        <v>43</v>
      </c>
      <c r="O756" s="80"/>
      <c r="P756" s="225">
        <f>O756*H756</f>
        <v>0</v>
      </c>
      <c r="Q756" s="225">
        <v>0.00023000000000000001</v>
      </c>
      <c r="R756" s="225">
        <f>Q756*H756</f>
        <v>0.0201549</v>
      </c>
      <c r="S756" s="225">
        <v>0</v>
      </c>
      <c r="T756" s="226">
        <f>S756*H756</f>
        <v>0</v>
      </c>
      <c r="AR756" s="18" t="s">
        <v>239</v>
      </c>
      <c r="AT756" s="18" t="s">
        <v>144</v>
      </c>
      <c r="AU756" s="18" t="s">
        <v>81</v>
      </c>
      <c r="AY756" s="18" t="s">
        <v>142</v>
      </c>
      <c r="BE756" s="227">
        <f>IF(N756="základní",J756,0)</f>
        <v>0</v>
      </c>
      <c r="BF756" s="227">
        <f>IF(N756="snížená",J756,0)</f>
        <v>0</v>
      </c>
      <c r="BG756" s="227">
        <f>IF(N756="zákl. přenesená",J756,0)</f>
        <v>0</v>
      </c>
      <c r="BH756" s="227">
        <f>IF(N756="sníž. přenesená",J756,0)</f>
        <v>0</v>
      </c>
      <c r="BI756" s="227">
        <f>IF(N756="nulová",J756,0)</f>
        <v>0</v>
      </c>
      <c r="BJ756" s="18" t="s">
        <v>79</v>
      </c>
      <c r="BK756" s="227">
        <f>ROUND(I756*H756,2)</f>
        <v>0</v>
      </c>
      <c r="BL756" s="18" t="s">
        <v>239</v>
      </c>
      <c r="BM756" s="18" t="s">
        <v>940</v>
      </c>
    </row>
    <row r="757" s="1" customFormat="1">
      <c r="B757" s="39"/>
      <c r="C757" s="40"/>
      <c r="D757" s="228" t="s">
        <v>151</v>
      </c>
      <c r="E757" s="40"/>
      <c r="F757" s="229" t="s">
        <v>936</v>
      </c>
      <c r="G757" s="40"/>
      <c r="H757" s="40"/>
      <c r="I757" s="143"/>
      <c r="J757" s="40"/>
      <c r="K757" s="40"/>
      <c r="L757" s="44"/>
      <c r="M757" s="230"/>
      <c r="N757" s="80"/>
      <c r="O757" s="80"/>
      <c r="P757" s="80"/>
      <c r="Q757" s="80"/>
      <c r="R757" s="80"/>
      <c r="S757" s="80"/>
      <c r="T757" s="81"/>
      <c r="AT757" s="18" t="s">
        <v>151</v>
      </c>
      <c r="AU757" s="18" t="s">
        <v>81</v>
      </c>
    </row>
    <row r="758" s="12" customFormat="1">
      <c r="B758" s="231"/>
      <c r="C758" s="232"/>
      <c r="D758" s="228" t="s">
        <v>153</v>
      </c>
      <c r="E758" s="233" t="s">
        <v>19</v>
      </c>
      <c r="F758" s="234" t="s">
        <v>353</v>
      </c>
      <c r="G758" s="232"/>
      <c r="H758" s="233" t="s">
        <v>19</v>
      </c>
      <c r="I758" s="235"/>
      <c r="J758" s="232"/>
      <c r="K758" s="232"/>
      <c r="L758" s="236"/>
      <c r="M758" s="237"/>
      <c r="N758" s="238"/>
      <c r="O758" s="238"/>
      <c r="P758" s="238"/>
      <c r="Q758" s="238"/>
      <c r="R758" s="238"/>
      <c r="S758" s="238"/>
      <c r="T758" s="239"/>
      <c r="AT758" s="240" t="s">
        <v>153</v>
      </c>
      <c r="AU758" s="240" t="s">
        <v>81</v>
      </c>
      <c r="AV758" s="12" t="s">
        <v>79</v>
      </c>
      <c r="AW758" s="12" t="s">
        <v>33</v>
      </c>
      <c r="AX758" s="12" t="s">
        <v>72</v>
      </c>
      <c r="AY758" s="240" t="s">
        <v>142</v>
      </c>
    </row>
    <row r="759" s="12" customFormat="1">
      <c r="B759" s="231"/>
      <c r="C759" s="232"/>
      <c r="D759" s="228" t="s">
        <v>153</v>
      </c>
      <c r="E759" s="233" t="s">
        <v>19</v>
      </c>
      <c r="F759" s="234" t="s">
        <v>648</v>
      </c>
      <c r="G759" s="232"/>
      <c r="H759" s="233" t="s">
        <v>19</v>
      </c>
      <c r="I759" s="235"/>
      <c r="J759" s="232"/>
      <c r="K759" s="232"/>
      <c r="L759" s="236"/>
      <c r="M759" s="237"/>
      <c r="N759" s="238"/>
      <c r="O759" s="238"/>
      <c r="P759" s="238"/>
      <c r="Q759" s="238"/>
      <c r="R759" s="238"/>
      <c r="S759" s="238"/>
      <c r="T759" s="239"/>
      <c r="AT759" s="240" t="s">
        <v>153</v>
      </c>
      <c r="AU759" s="240" t="s">
        <v>81</v>
      </c>
      <c r="AV759" s="12" t="s">
        <v>79</v>
      </c>
      <c r="AW759" s="12" t="s">
        <v>33</v>
      </c>
      <c r="AX759" s="12" t="s">
        <v>72</v>
      </c>
      <c r="AY759" s="240" t="s">
        <v>142</v>
      </c>
    </row>
    <row r="760" s="13" customFormat="1">
      <c r="B760" s="241"/>
      <c r="C760" s="242"/>
      <c r="D760" s="228" t="s">
        <v>153</v>
      </c>
      <c r="E760" s="243" t="s">
        <v>19</v>
      </c>
      <c r="F760" s="244" t="s">
        <v>941</v>
      </c>
      <c r="G760" s="242"/>
      <c r="H760" s="245">
        <v>30.629999999999999</v>
      </c>
      <c r="I760" s="246"/>
      <c r="J760" s="242"/>
      <c r="K760" s="242"/>
      <c r="L760" s="247"/>
      <c r="M760" s="248"/>
      <c r="N760" s="249"/>
      <c r="O760" s="249"/>
      <c r="P760" s="249"/>
      <c r="Q760" s="249"/>
      <c r="R760" s="249"/>
      <c r="S760" s="249"/>
      <c r="T760" s="250"/>
      <c r="AT760" s="251" t="s">
        <v>153</v>
      </c>
      <c r="AU760" s="251" t="s">
        <v>81</v>
      </c>
      <c r="AV760" s="13" t="s">
        <v>81</v>
      </c>
      <c r="AW760" s="13" t="s">
        <v>33</v>
      </c>
      <c r="AX760" s="13" t="s">
        <v>72</v>
      </c>
      <c r="AY760" s="251" t="s">
        <v>142</v>
      </c>
    </row>
    <row r="761" s="13" customFormat="1">
      <c r="B761" s="241"/>
      <c r="C761" s="242"/>
      <c r="D761" s="228" t="s">
        <v>153</v>
      </c>
      <c r="E761" s="243" t="s">
        <v>19</v>
      </c>
      <c r="F761" s="244" t="s">
        <v>942</v>
      </c>
      <c r="G761" s="242"/>
      <c r="H761" s="245">
        <v>27</v>
      </c>
      <c r="I761" s="246"/>
      <c r="J761" s="242"/>
      <c r="K761" s="242"/>
      <c r="L761" s="247"/>
      <c r="M761" s="248"/>
      <c r="N761" s="249"/>
      <c r="O761" s="249"/>
      <c r="P761" s="249"/>
      <c r="Q761" s="249"/>
      <c r="R761" s="249"/>
      <c r="S761" s="249"/>
      <c r="T761" s="250"/>
      <c r="AT761" s="251" t="s">
        <v>153</v>
      </c>
      <c r="AU761" s="251" t="s">
        <v>81</v>
      </c>
      <c r="AV761" s="13" t="s">
        <v>81</v>
      </c>
      <c r="AW761" s="13" t="s">
        <v>33</v>
      </c>
      <c r="AX761" s="13" t="s">
        <v>72</v>
      </c>
      <c r="AY761" s="251" t="s">
        <v>142</v>
      </c>
    </row>
    <row r="762" s="13" customFormat="1">
      <c r="B762" s="241"/>
      <c r="C762" s="242"/>
      <c r="D762" s="228" t="s">
        <v>153</v>
      </c>
      <c r="E762" s="243" t="s">
        <v>19</v>
      </c>
      <c r="F762" s="244" t="s">
        <v>943</v>
      </c>
      <c r="G762" s="242"/>
      <c r="H762" s="245">
        <v>30</v>
      </c>
      <c r="I762" s="246"/>
      <c r="J762" s="242"/>
      <c r="K762" s="242"/>
      <c r="L762" s="247"/>
      <c r="M762" s="248"/>
      <c r="N762" s="249"/>
      <c r="O762" s="249"/>
      <c r="P762" s="249"/>
      <c r="Q762" s="249"/>
      <c r="R762" s="249"/>
      <c r="S762" s="249"/>
      <c r="T762" s="250"/>
      <c r="AT762" s="251" t="s">
        <v>153</v>
      </c>
      <c r="AU762" s="251" t="s">
        <v>81</v>
      </c>
      <c r="AV762" s="13" t="s">
        <v>81</v>
      </c>
      <c r="AW762" s="13" t="s">
        <v>33</v>
      </c>
      <c r="AX762" s="13" t="s">
        <v>72</v>
      </c>
      <c r="AY762" s="251" t="s">
        <v>142</v>
      </c>
    </row>
    <row r="763" s="14" customFormat="1">
      <c r="B763" s="252"/>
      <c r="C763" s="253"/>
      <c r="D763" s="228" t="s">
        <v>153</v>
      </c>
      <c r="E763" s="254" t="s">
        <v>19</v>
      </c>
      <c r="F763" s="255" t="s">
        <v>227</v>
      </c>
      <c r="G763" s="253"/>
      <c r="H763" s="256">
        <v>87.629999999999995</v>
      </c>
      <c r="I763" s="257"/>
      <c r="J763" s="253"/>
      <c r="K763" s="253"/>
      <c r="L763" s="258"/>
      <c r="M763" s="259"/>
      <c r="N763" s="260"/>
      <c r="O763" s="260"/>
      <c r="P763" s="260"/>
      <c r="Q763" s="260"/>
      <c r="R763" s="260"/>
      <c r="S763" s="260"/>
      <c r="T763" s="261"/>
      <c r="AT763" s="262" t="s">
        <v>153</v>
      </c>
      <c r="AU763" s="262" t="s">
        <v>81</v>
      </c>
      <c r="AV763" s="14" t="s">
        <v>149</v>
      </c>
      <c r="AW763" s="14" t="s">
        <v>33</v>
      </c>
      <c r="AX763" s="14" t="s">
        <v>79</v>
      </c>
      <c r="AY763" s="262" t="s">
        <v>142</v>
      </c>
    </row>
    <row r="764" s="1" customFormat="1" ht="20.4" customHeight="1">
      <c r="B764" s="39"/>
      <c r="C764" s="216" t="s">
        <v>944</v>
      </c>
      <c r="D764" s="216" t="s">
        <v>144</v>
      </c>
      <c r="E764" s="217" t="s">
        <v>945</v>
      </c>
      <c r="F764" s="218" t="s">
        <v>946</v>
      </c>
      <c r="G764" s="219" t="s">
        <v>147</v>
      </c>
      <c r="H764" s="220">
        <v>141.239</v>
      </c>
      <c r="I764" s="221"/>
      <c r="J764" s="222">
        <f>ROUND(I764*H764,2)</f>
        <v>0</v>
      </c>
      <c r="K764" s="218" t="s">
        <v>148</v>
      </c>
      <c r="L764" s="44"/>
      <c r="M764" s="223" t="s">
        <v>19</v>
      </c>
      <c r="N764" s="224" t="s">
        <v>43</v>
      </c>
      <c r="O764" s="80"/>
      <c r="P764" s="225">
        <f>O764*H764</f>
        <v>0</v>
      </c>
      <c r="Q764" s="225">
        <v>0.00016000000000000001</v>
      </c>
      <c r="R764" s="225">
        <f>Q764*H764</f>
        <v>0.022598240000000002</v>
      </c>
      <c r="S764" s="225">
        <v>0</v>
      </c>
      <c r="T764" s="226">
        <f>S764*H764</f>
        <v>0</v>
      </c>
      <c r="AR764" s="18" t="s">
        <v>239</v>
      </c>
      <c r="AT764" s="18" t="s">
        <v>144</v>
      </c>
      <c r="AU764" s="18" t="s">
        <v>81</v>
      </c>
      <c r="AY764" s="18" t="s">
        <v>142</v>
      </c>
      <c r="BE764" s="227">
        <f>IF(N764="základní",J764,0)</f>
        <v>0</v>
      </c>
      <c r="BF764" s="227">
        <f>IF(N764="snížená",J764,0)</f>
        <v>0</v>
      </c>
      <c r="BG764" s="227">
        <f>IF(N764="zákl. přenesená",J764,0)</f>
        <v>0</v>
      </c>
      <c r="BH764" s="227">
        <f>IF(N764="sníž. přenesená",J764,0)</f>
        <v>0</v>
      </c>
      <c r="BI764" s="227">
        <f>IF(N764="nulová",J764,0)</f>
        <v>0</v>
      </c>
      <c r="BJ764" s="18" t="s">
        <v>79</v>
      </c>
      <c r="BK764" s="227">
        <f>ROUND(I764*H764,2)</f>
        <v>0</v>
      </c>
      <c r="BL764" s="18" t="s">
        <v>239</v>
      </c>
      <c r="BM764" s="18" t="s">
        <v>947</v>
      </c>
    </row>
    <row r="765" s="1" customFormat="1">
      <c r="B765" s="39"/>
      <c r="C765" s="40"/>
      <c r="D765" s="228" t="s">
        <v>151</v>
      </c>
      <c r="E765" s="40"/>
      <c r="F765" s="229" t="s">
        <v>936</v>
      </c>
      <c r="G765" s="40"/>
      <c r="H765" s="40"/>
      <c r="I765" s="143"/>
      <c r="J765" s="40"/>
      <c r="K765" s="40"/>
      <c r="L765" s="44"/>
      <c r="M765" s="230"/>
      <c r="N765" s="80"/>
      <c r="O765" s="80"/>
      <c r="P765" s="80"/>
      <c r="Q765" s="80"/>
      <c r="R765" s="80"/>
      <c r="S765" s="80"/>
      <c r="T765" s="81"/>
      <c r="AT765" s="18" t="s">
        <v>151</v>
      </c>
      <c r="AU765" s="18" t="s">
        <v>81</v>
      </c>
    </row>
    <row r="766" s="1" customFormat="1" ht="14.4" customHeight="1">
      <c r="B766" s="39"/>
      <c r="C766" s="216" t="s">
        <v>948</v>
      </c>
      <c r="D766" s="216" t="s">
        <v>144</v>
      </c>
      <c r="E766" s="217" t="s">
        <v>949</v>
      </c>
      <c r="F766" s="218" t="s">
        <v>950</v>
      </c>
      <c r="G766" s="219" t="s">
        <v>324</v>
      </c>
      <c r="H766" s="220">
        <v>4</v>
      </c>
      <c r="I766" s="221"/>
      <c r="J766" s="222">
        <f>ROUND(I766*H766,2)</f>
        <v>0</v>
      </c>
      <c r="K766" s="218" t="s">
        <v>19</v>
      </c>
      <c r="L766" s="44"/>
      <c r="M766" s="223" t="s">
        <v>19</v>
      </c>
      <c r="N766" s="224" t="s">
        <v>43</v>
      </c>
      <c r="O766" s="80"/>
      <c r="P766" s="225">
        <f>O766*H766</f>
        <v>0</v>
      </c>
      <c r="Q766" s="225">
        <v>0</v>
      </c>
      <c r="R766" s="225">
        <f>Q766*H766</f>
        <v>0</v>
      </c>
      <c r="S766" s="225">
        <v>0</v>
      </c>
      <c r="T766" s="226">
        <f>S766*H766</f>
        <v>0</v>
      </c>
      <c r="AR766" s="18" t="s">
        <v>239</v>
      </c>
      <c r="AT766" s="18" t="s">
        <v>144</v>
      </c>
      <c r="AU766" s="18" t="s">
        <v>81</v>
      </c>
      <c r="AY766" s="18" t="s">
        <v>142</v>
      </c>
      <c r="BE766" s="227">
        <f>IF(N766="základní",J766,0)</f>
        <v>0</v>
      </c>
      <c r="BF766" s="227">
        <f>IF(N766="snížená",J766,0)</f>
        <v>0</v>
      </c>
      <c r="BG766" s="227">
        <f>IF(N766="zákl. přenesená",J766,0)</f>
        <v>0</v>
      </c>
      <c r="BH766" s="227">
        <f>IF(N766="sníž. přenesená",J766,0)</f>
        <v>0</v>
      </c>
      <c r="BI766" s="227">
        <f>IF(N766="nulová",J766,0)</f>
        <v>0</v>
      </c>
      <c r="BJ766" s="18" t="s">
        <v>79</v>
      </c>
      <c r="BK766" s="227">
        <f>ROUND(I766*H766,2)</f>
        <v>0</v>
      </c>
      <c r="BL766" s="18" t="s">
        <v>239</v>
      </c>
      <c r="BM766" s="18" t="s">
        <v>951</v>
      </c>
    </row>
    <row r="767" s="1" customFormat="1" ht="20.4" customHeight="1">
      <c r="B767" s="39"/>
      <c r="C767" s="216" t="s">
        <v>952</v>
      </c>
      <c r="D767" s="216" t="s">
        <v>144</v>
      </c>
      <c r="E767" s="217" t="s">
        <v>953</v>
      </c>
      <c r="F767" s="218" t="s">
        <v>954</v>
      </c>
      <c r="G767" s="219" t="s">
        <v>280</v>
      </c>
      <c r="H767" s="220">
        <v>10.734999999999999</v>
      </c>
      <c r="I767" s="221"/>
      <c r="J767" s="222">
        <f>ROUND(I767*H767,2)</f>
        <v>0</v>
      </c>
      <c r="K767" s="218" t="s">
        <v>148</v>
      </c>
      <c r="L767" s="44"/>
      <c r="M767" s="223" t="s">
        <v>19</v>
      </c>
      <c r="N767" s="224" t="s">
        <v>43</v>
      </c>
      <c r="O767" s="80"/>
      <c r="P767" s="225">
        <f>O767*H767</f>
        <v>0</v>
      </c>
      <c r="Q767" s="225">
        <v>0</v>
      </c>
      <c r="R767" s="225">
        <f>Q767*H767</f>
        <v>0</v>
      </c>
      <c r="S767" s="225">
        <v>0</v>
      </c>
      <c r="T767" s="226">
        <f>S767*H767</f>
        <v>0</v>
      </c>
      <c r="AR767" s="18" t="s">
        <v>239</v>
      </c>
      <c r="AT767" s="18" t="s">
        <v>144</v>
      </c>
      <c r="AU767" s="18" t="s">
        <v>81</v>
      </c>
      <c r="AY767" s="18" t="s">
        <v>142</v>
      </c>
      <c r="BE767" s="227">
        <f>IF(N767="základní",J767,0)</f>
        <v>0</v>
      </c>
      <c r="BF767" s="227">
        <f>IF(N767="snížená",J767,0)</f>
        <v>0</v>
      </c>
      <c r="BG767" s="227">
        <f>IF(N767="zákl. přenesená",J767,0)</f>
        <v>0</v>
      </c>
      <c r="BH767" s="227">
        <f>IF(N767="sníž. přenesená",J767,0)</f>
        <v>0</v>
      </c>
      <c r="BI767" s="227">
        <f>IF(N767="nulová",J767,0)</f>
        <v>0</v>
      </c>
      <c r="BJ767" s="18" t="s">
        <v>79</v>
      </c>
      <c r="BK767" s="227">
        <f>ROUND(I767*H767,2)</f>
        <v>0</v>
      </c>
      <c r="BL767" s="18" t="s">
        <v>239</v>
      </c>
      <c r="BM767" s="18" t="s">
        <v>955</v>
      </c>
    </row>
    <row r="768" s="1" customFormat="1">
      <c r="B768" s="39"/>
      <c r="C768" s="40"/>
      <c r="D768" s="228" t="s">
        <v>151</v>
      </c>
      <c r="E768" s="40"/>
      <c r="F768" s="229" t="s">
        <v>875</v>
      </c>
      <c r="G768" s="40"/>
      <c r="H768" s="40"/>
      <c r="I768" s="143"/>
      <c r="J768" s="40"/>
      <c r="K768" s="40"/>
      <c r="L768" s="44"/>
      <c r="M768" s="230"/>
      <c r="N768" s="80"/>
      <c r="O768" s="80"/>
      <c r="P768" s="80"/>
      <c r="Q768" s="80"/>
      <c r="R768" s="80"/>
      <c r="S768" s="80"/>
      <c r="T768" s="81"/>
      <c r="AT768" s="18" t="s">
        <v>151</v>
      </c>
      <c r="AU768" s="18" t="s">
        <v>81</v>
      </c>
    </row>
    <row r="769" s="11" customFormat="1" ht="22.8" customHeight="1">
      <c r="B769" s="200"/>
      <c r="C769" s="201"/>
      <c r="D769" s="202" t="s">
        <v>71</v>
      </c>
      <c r="E769" s="214" t="s">
        <v>956</v>
      </c>
      <c r="F769" s="214" t="s">
        <v>957</v>
      </c>
      <c r="G769" s="201"/>
      <c r="H769" s="201"/>
      <c r="I769" s="204"/>
      <c r="J769" s="215">
        <f>BK769</f>
        <v>0</v>
      </c>
      <c r="K769" s="201"/>
      <c r="L769" s="206"/>
      <c r="M769" s="207"/>
      <c r="N769" s="208"/>
      <c r="O769" s="208"/>
      <c r="P769" s="209">
        <f>P770</f>
        <v>0</v>
      </c>
      <c r="Q769" s="208"/>
      <c r="R769" s="209">
        <f>R770</f>
        <v>0</v>
      </c>
      <c r="S769" s="208"/>
      <c r="T769" s="210">
        <f>T770</f>
        <v>0</v>
      </c>
      <c r="AR769" s="211" t="s">
        <v>81</v>
      </c>
      <c r="AT769" s="212" t="s">
        <v>71</v>
      </c>
      <c r="AU769" s="212" t="s">
        <v>79</v>
      </c>
      <c r="AY769" s="211" t="s">
        <v>142</v>
      </c>
      <c r="BK769" s="213">
        <f>BK770</f>
        <v>0</v>
      </c>
    </row>
    <row r="770" s="1" customFormat="1" ht="14.4" customHeight="1">
      <c r="B770" s="39"/>
      <c r="C770" s="216" t="s">
        <v>958</v>
      </c>
      <c r="D770" s="216" t="s">
        <v>144</v>
      </c>
      <c r="E770" s="217" t="s">
        <v>959</v>
      </c>
      <c r="F770" s="218" t="s">
        <v>960</v>
      </c>
      <c r="G770" s="219" t="s">
        <v>324</v>
      </c>
      <c r="H770" s="220">
        <v>1</v>
      </c>
      <c r="I770" s="221"/>
      <c r="J770" s="222">
        <f>ROUND(I770*H770,2)</f>
        <v>0</v>
      </c>
      <c r="K770" s="218" t="s">
        <v>19</v>
      </c>
      <c r="L770" s="44"/>
      <c r="M770" s="284" t="s">
        <v>19</v>
      </c>
      <c r="N770" s="285" t="s">
        <v>43</v>
      </c>
      <c r="O770" s="286"/>
      <c r="P770" s="287">
        <f>O770*H770</f>
        <v>0</v>
      </c>
      <c r="Q770" s="287">
        <v>0</v>
      </c>
      <c r="R770" s="287">
        <f>Q770*H770</f>
        <v>0</v>
      </c>
      <c r="S770" s="287">
        <v>0</v>
      </c>
      <c r="T770" s="288">
        <f>S770*H770</f>
        <v>0</v>
      </c>
      <c r="AR770" s="18" t="s">
        <v>239</v>
      </c>
      <c r="AT770" s="18" t="s">
        <v>144</v>
      </c>
      <c r="AU770" s="18" t="s">
        <v>81</v>
      </c>
      <c r="AY770" s="18" t="s">
        <v>142</v>
      </c>
      <c r="BE770" s="227">
        <f>IF(N770="základní",J770,0)</f>
        <v>0</v>
      </c>
      <c r="BF770" s="227">
        <f>IF(N770="snížená",J770,0)</f>
        <v>0</v>
      </c>
      <c r="BG770" s="227">
        <f>IF(N770="zákl. přenesená",J770,0)</f>
        <v>0</v>
      </c>
      <c r="BH770" s="227">
        <f>IF(N770="sníž. přenesená",J770,0)</f>
        <v>0</v>
      </c>
      <c r="BI770" s="227">
        <f>IF(N770="nulová",J770,0)</f>
        <v>0</v>
      </c>
      <c r="BJ770" s="18" t="s">
        <v>79</v>
      </c>
      <c r="BK770" s="227">
        <f>ROUND(I770*H770,2)</f>
        <v>0</v>
      </c>
      <c r="BL770" s="18" t="s">
        <v>239</v>
      </c>
      <c r="BM770" s="18" t="s">
        <v>961</v>
      </c>
    </row>
    <row r="771" s="1" customFormat="1" ht="6.96" customHeight="1">
      <c r="B771" s="58"/>
      <c r="C771" s="59"/>
      <c r="D771" s="59"/>
      <c r="E771" s="59"/>
      <c r="F771" s="59"/>
      <c r="G771" s="59"/>
      <c r="H771" s="59"/>
      <c r="I771" s="167"/>
      <c r="J771" s="59"/>
      <c r="K771" s="59"/>
      <c r="L771" s="44"/>
    </row>
  </sheetData>
  <sheetProtection sheet="1" autoFilter="0" formatColumns="0" formatRows="0" objects="1" scenarios="1" spinCount="100000" saltValue="I1ABaEoTkVao8jYlyxxNZEmLQ4EnJeH8HR6N52Ph/4mcp++ocRW4f0jNKULY1RfrjgGmqiRsvbLOZXFVzvBF9Q==" hashValue="Pul/SgNFvR6UDcSdlnfwJSvp2+j52YEJmMsGlc1rTkyuSoswTK/B487FX1AXP+E3Xz7A4cM2V5IqCgWXG2INtQ==" algorithmName="SHA-512" password="CC35"/>
  <autoFilter ref="C104:K770"/>
  <mergeCells count="12">
    <mergeCell ref="E7:H7"/>
    <mergeCell ref="E9:H9"/>
    <mergeCell ref="E11:H11"/>
    <mergeCell ref="E20:H20"/>
    <mergeCell ref="E29:H29"/>
    <mergeCell ref="E50:H50"/>
    <mergeCell ref="E52:H52"/>
    <mergeCell ref="E54:H54"/>
    <mergeCell ref="E93:H93"/>
    <mergeCell ref="E95:H95"/>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7.43" customWidth="1"/>
    <col min="8" max="8" width="9.57" customWidth="1"/>
    <col min="9" max="9" width="12.14" style="136" customWidth="1"/>
    <col min="10" max="10" width="20.14" customWidth="1"/>
    <col min="11" max="11" width="13.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8" t="s">
        <v>92</v>
      </c>
    </row>
    <row r="3" ht="6.96" customHeight="1">
      <c r="B3" s="137"/>
      <c r="C3" s="138"/>
      <c r="D3" s="138"/>
      <c r="E3" s="138"/>
      <c r="F3" s="138"/>
      <c r="G3" s="138"/>
      <c r="H3" s="138"/>
      <c r="I3" s="139"/>
      <c r="J3" s="138"/>
      <c r="K3" s="138"/>
      <c r="L3" s="21"/>
      <c r="AT3" s="18" t="s">
        <v>81</v>
      </c>
    </row>
    <row r="4" ht="24.96" customHeight="1">
      <c r="B4" s="21"/>
      <c r="D4" s="140" t="s">
        <v>98</v>
      </c>
      <c r="L4" s="21"/>
      <c r="M4" s="25" t="s">
        <v>10</v>
      </c>
      <c r="AT4" s="18" t="s">
        <v>4</v>
      </c>
    </row>
    <row r="5" ht="6.96" customHeight="1">
      <c r="B5" s="21"/>
      <c r="L5" s="21"/>
    </row>
    <row r="6" ht="12" customHeight="1">
      <c r="B6" s="21"/>
      <c r="D6" s="141" t="s">
        <v>16</v>
      </c>
      <c r="L6" s="21"/>
    </row>
    <row r="7" ht="14.4" customHeight="1">
      <c r="B7" s="21"/>
      <c r="E7" s="142" t="str">
        <f>'Rekapitulace stavby'!K6</f>
        <v>Renovace kašny před poliklinikou na ul. Dr.Martínka</v>
      </c>
      <c r="F7" s="141"/>
      <c r="G7" s="141"/>
      <c r="H7" s="141"/>
      <c r="L7" s="21"/>
    </row>
    <row r="8" ht="12" customHeight="1">
      <c r="B8" s="21"/>
      <c r="D8" s="141" t="s">
        <v>99</v>
      </c>
      <c r="L8" s="21"/>
    </row>
    <row r="9" s="1" customFormat="1" ht="14.4" customHeight="1">
      <c r="B9" s="44"/>
      <c r="E9" s="142" t="s">
        <v>962</v>
      </c>
      <c r="F9" s="1"/>
      <c r="G9" s="1"/>
      <c r="H9" s="1"/>
      <c r="I9" s="143"/>
      <c r="L9" s="44"/>
    </row>
    <row r="10" s="1" customFormat="1" ht="12" customHeight="1">
      <c r="B10" s="44"/>
      <c r="D10" s="141" t="s">
        <v>101</v>
      </c>
      <c r="I10" s="143"/>
      <c r="L10" s="44"/>
    </row>
    <row r="11" s="1" customFormat="1" ht="36.96" customHeight="1">
      <c r="B11" s="44"/>
      <c r="E11" s="144" t="s">
        <v>963</v>
      </c>
      <c r="F11" s="1"/>
      <c r="G11" s="1"/>
      <c r="H11" s="1"/>
      <c r="I11" s="143"/>
      <c r="L11" s="44"/>
    </row>
    <row r="12" s="1" customFormat="1">
      <c r="B12" s="44"/>
      <c r="I12" s="143"/>
      <c r="L12" s="44"/>
    </row>
    <row r="13" s="1" customFormat="1" ht="12" customHeight="1">
      <c r="B13" s="44"/>
      <c r="D13" s="141" t="s">
        <v>18</v>
      </c>
      <c r="F13" s="18" t="s">
        <v>19</v>
      </c>
      <c r="I13" s="145" t="s">
        <v>20</v>
      </c>
      <c r="J13" s="18" t="s">
        <v>19</v>
      </c>
      <c r="L13" s="44"/>
    </row>
    <row r="14" s="1" customFormat="1" ht="12" customHeight="1">
      <c r="B14" s="44"/>
      <c r="D14" s="141" t="s">
        <v>21</v>
      </c>
      <c r="F14" s="18" t="s">
        <v>22</v>
      </c>
      <c r="I14" s="145" t="s">
        <v>23</v>
      </c>
      <c r="J14" s="146" t="str">
        <f>'Rekapitulace stavby'!AN8</f>
        <v>27. 5. 2019</v>
      </c>
      <c r="L14" s="44"/>
    </row>
    <row r="15" s="1" customFormat="1" ht="10.8" customHeight="1">
      <c r="B15" s="44"/>
      <c r="I15" s="143"/>
      <c r="L15" s="44"/>
    </row>
    <row r="16" s="1" customFormat="1" ht="12" customHeight="1">
      <c r="B16" s="44"/>
      <c r="D16" s="141" t="s">
        <v>25</v>
      </c>
      <c r="I16" s="145" t="s">
        <v>26</v>
      </c>
      <c r="J16" s="18" t="s">
        <v>19</v>
      </c>
      <c r="L16" s="44"/>
    </row>
    <row r="17" s="1" customFormat="1" ht="18" customHeight="1">
      <c r="B17" s="44"/>
      <c r="E17" s="18" t="s">
        <v>27</v>
      </c>
      <c r="I17" s="145" t="s">
        <v>28</v>
      </c>
      <c r="J17" s="18" t="s">
        <v>19</v>
      </c>
      <c r="L17" s="44"/>
    </row>
    <row r="18" s="1" customFormat="1" ht="6.96" customHeight="1">
      <c r="B18" s="44"/>
      <c r="I18" s="143"/>
      <c r="L18" s="44"/>
    </row>
    <row r="19" s="1" customFormat="1" ht="12" customHeight="1">
      <c r="B19" s="44"/>
      <c r="D19" s="141" t="s">
        <v>29</v>
      </c>
      <c r="I19" s="145" t="s">
        <v>26</v>
      </c>
      <c r="J19" s="34" t="str">
        <f>'Rekapitulace stavby'!AN13</f>
        <v>Vyplň údaj</v>
      </c>
      <c r="L19" s="44"/>
    </row>
    <row r="20" s="1" customFormat="1" ht="18" customHeight="1">
      <c r="B20" s="44"/>
      <c r="E20" s="34" t="str">
        <f>'Rekapitulace stavby'!E14</f>
        <v>Vyplň údaj</v>
      </c>
      <c r="F20" s="18"/>
      <c r="G20" s="18"/>
      <c r="H20" s="18"/>
      <c r="I20" s="145" t="s">
        <v>28</v>
      </c>
      <c r="J20" s="34" t="str">
        <f>'Rekapitulace stavby'!AN14</f>
        <v>Vyplň údaj</v>
      </c>
      <c r="L20" s="44"/>
    </row>
    <row r="21" s="1" customFormat="1" ht="6.96" customHeight="1">
      <c r="B21" s="44"/>
      <c r="I21" s="143"/>
      <c r="L21" s="44"/>
    </row>
    <row r="22" s="1" customFormat="1" ht="12" customHeight="1">
      <c r="B22" s="44"/>
      <c r="D22" s="141" t="s">
        <v>31</v>
      </c>
      <c r="I22" s="145" t="s">
        <v>26</v>
      </c>
      <c r="J22" s="18" t="s">
        <v>19</v>
      </c>
      <c r="L22" s="44"/>
    </row>
    <row r="23" s="1" customFormat="1" ht="18" customHeight="1">
      <c r="B23" s="44"/>
      <c r="E23" s="18" t="s">
        <v>32</v>
      </c>
      <c r="I23" s="145" t="s">
        <v>28</v>
      </c>
      <c r="J23" s="18" t="s">
        <v>19</v>
      </c>
      <c r="L23" s="44"/>
    </row>
    <row r="24" s="1" customFormat="1" ht="6.96" customHeight="1">
      <c r="B24" s="44"/>
      <c r="I24" s="143"/>
      <c r="L24" s="44"/>
    </row>
    <row r="25" s="1" customFormat="1" ht="12" customHeight="1">
      <c r="B25" s="44"/>
      <c r="D25" s="141" t="s">
        <v>34</v>
      </c>
      <c r="I25" s="145" t="s">
        <v>26</v>
      </c>
      <c r="J25" s="18" t="s">
        <v>19</v>
      </c>
      <c r="L25" s="44"/>
    </row>
    <row r="26" s="1" customFormat="1" ht="18" customHeight="1">
      <c r="B26" s="44"/>
      <c r="E26" s="18" t="s">
        <v>35</v>
      </c>
      <c r="I26" s="145" t="s">
        <v>28</v>
      </c>
      <c r="J26" s="18" t="s">
        <v>19</v>
      </c>
      <c r="L26" s="44"/>
    </row>
    <row r="27" s="1" customFormat="1" ht="6.96" customHeight="1">
      <c r="B27" s="44"/>
      <c r="I27" s="143"/>
      <c r="L27" s="44"/>
    </row>
    <row r="28" s="1" customFormat="1" ht="12" customHeight="1">
      <c r="B28" s="44"/>
      <c r="D28" s="141" t="s">
        <v>36</v>
      </c>
      <c r="I28" s="143"/>
      <c r="L28" s="44"/>
    </row>
    <row r="29" s="7" customFormat="1" ht="14.4" customHeight="1">
      <c r="B29" s="147"/>
      <c r="E29" s="148" t="s">
        <v>19</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38</v>
      </c>
      <c r="I32" s="143"/>
      <c r="J32" s="152">
        <f>ROUND(J89, 2)</f>
        <v>0</v>
      </c>
      <c r="L32" s="44"/>
    </row>
    <row r="33" s="1" customFormat="1" ht="6.96" customHeight="1">
      <c r="B33" s="44"/>
      <c r="D33" s="72"/>
      <c r="E33" s="72"/>
      <c r="F33" s="72"/>
      <c r="G33" s="72"/>
      <c r="H33" s="72"/>
      <c r="I33" s="150"/>
      <c r="J33" s="72"/>
      <c r="K33" s="72"/>
      <c r="L33" s="44"/>
    </row>
    <row r="34" s="1" customFormat="1" ht="14.4" customHeight="1">
      <c r="B34" s="44"/>
      <c r="F34" s="153" t="s">
        <v>40</v>
      </c>
      <c r="I34" s="154" t="s">
        <v>39</v>
      </c>
      <c r="J34" s="153" t="s">
        <v>41</v>
      </c>
      <c r="L34" s="44"/>
    </row>
    <row r="35" s="1" customFormat="1" ht="14.4" customHeight="1">
      <c r="B35" s="44"/>
      <c r="D35" s="141" t="s">
        <v>42</v>
      </c>
      <c r="E35" s="141" t="s">
        <v>43</v>
      </c>
      <c r="F35" s="155">
        <f>ROUND((SUM(BE89:BE97)),  2)</f>
        <v>0</v>
      </c>
      <c r="I35" s="156">
        <v>0.20999999999999999</v>
      </c>
      <c r="J35" s="155">
        <f>ROUND(((SUM(BE89:BE97))*I35),  2)</f>
        <v>0</v>
      </c>
      <c r="L35" s="44"/>
    </row>
    <row r="36" s="1" customFormat="1" ht="14.4" customHeight="1">
      <c r="B36" s="44"/>
      <c r="E36" s="141" t="s">
        <v>44</v>
      </c>
      <c r="F36" s="155">
        <f>ROUND((SUM(BF89:BF97)),  2)</f>
        <v>0</v>
      </c>
      <c r="I36" s="156">
        <v>0.14999999999999999</v>
      </c>
      <c r="J36" s="155">
        <f>ROUND(((SUM(BF89:BF97))*I36),  2)</f>
        <v>0</v>
      </c>
      <c r="L36" s="44"/>
    </row>
    <row r="37" hidden="1" s="1" customFormat="1" ht="14.4" customHeight="1">
      <c r="B37" s="44"/>
      <c r="E37" s="141" t="s">
        <v>45</v>
      </c>
      <c r="F37" s="155">
        <f>ROUND((SUM(BG89:BG97)),  2)</f>
        <v>0</v>
      </c>
      <c r="I37" s="156">
        <v>0.20999999999999999</v>
      </c>
      <c r="J37" s="155">
        <f>0</f>
        <v>0</v>
      </c>
      <c r="L37" s="44"/>
    </row>
    <row r="38" hidden="1" s="1" customFormat="1" ht="14.4" customHeight="1">
      <c r="B38" s="44"/>
      <c r="E38" s="141" t="s">
        <v>46</v>
      </c>
      <c r="F38" s="155">
        <f>ROUND((SUM(BH89:BH97)),  2)</f>
        <v>0</v>
      </c>
      <c r="I38" s="156">
        <v>0.14999999999999999</v>
      </c>
      <c r="J38" s="155">
        <f>0</f>
        <v>0</v>
      </c>
      <c r="L38" s="44"/>
    </row>
    <row r="39" hidden="1" s="1" customFormat="1" ht="14.4" customHeight="1">
      <c r="B39" s="44"/>
      <c r="E39" s="141" t="s">
        <v>47</v>
      </c>
      <c r="F39" s="155">
        <f>ROUND((SUM(BI89:BI97)),  2)</f>
        <v>0</v>
      </c>
      <c r="I39" s="156">
        <v>0</v>
      </c>
      <c r="J39" s="155">
        <f>0</f>
        <v>0</v>
      </c>
      <c r="L39" s="44"/>
    </row>
    <row r="40" s="1" customFormat="1" ht="6.96" customHeight="1">
      <c r="B40" s="44"/>
      <c r="I40" s="143"/>
      <c r="L40" s="44"/>
    </row>
    <row r="41" s="1" customFormat="1" ht="25.44" customHeight="1">
      <c r="B41" s="44"/>
      <c r="C41" s="157"/>
      <c r="D41" s="158" t="s">
        <v>48</v>
      </c>
      <c r="E41" s="159"/>
      <c r="F41" s="159"/>
      <c r="G41" s="160" t="s">
        <v>49</v>
      </c>
      <c r="H41" s="161" t="s">
        <v>50</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103</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4.4" customHeight="1">
      <c r="B50" s="39"/>
      <c r="C50" s="40"/>
      <c r="D50" s="40"/>
      <c r="E50" s="171" t="str">
        <f>E7</f>
        <v>Renovace kašny před poliklinikou na ul. Dr.Martínka</v>
      </c>
      <c r="F50" s="33"/>
      <c r="G50" s="33"/>
      <c r="H50" s="33"/>
      <c r="I50" s="143"/>
      <c r="J50" s="40"/>
      <c r="K50" s="40"/>
      <c r="L50" s="44"/>
    </row>
    <row r="51" ht="12" customHeight="1">
      <c r="B51" s="22"/>
      <c r="C51" s="33" t="s">
        <v>99</v>
      </c>
      <c r="D51" s="23"/>
      <c r="E51" s="23"/>
      <c r="F51" s="23"/>
      <c r="G51" s="23"/>
      <c r="H51" s="23"/>
      <c r="I51" s="136"/>
      <c r="J51" s="23"/>
      <c r="K51" s="23"/>
      <c r="L51" s="21"/>
    </row>
    <row r="52" s="1" customFormat="1" ht="14.4" customHeight="1">
      <c r="B52" s="39"/>
      <c r="C52" s="40"/>
      <c r="D52" s="40"/>
      <c r="E52" s="171" t="s">
        <v>962</v>
      </c>
      <c r="F52" s="40"/>
      <c r="G52" s="40"/>
      <c r="H52" s="40"/>
      <c r="I52" s="143"/>
      <c r="J52" s="40"/>
      <c r="K52" s="40"/>
      <c r="L52" s="44"/>
    </row>
    <row r="53" s="1" customFormat="1" ht="12" customHeight="1">
      <c r="B53" s="39"/>
      <c r="C53" s="33" t="s">
        <v>101</v>
      </c>
      <c r="D53" s="40"/>
      <c r="E53" s="40"/>
      <c r="F53" s="40"/>
      <c r="G53" s="40"/>
      <c r="H53" s="40"/>
      <c r="I53" s="143"/>
      <c r="J53" s="40"/>
      <c r="K53" s="40"/>
      <c r="L53" s="44"/>
    </row>
    <row r="54" s="1" customFormat="1" ht="14.4" customHeight="1">
      <c r="B54" s="39"/>
      <c r="C54" s="40"/>
      <c r="D54" s="40"/>
      <c r="E54" s="65" t="str">
        <f>E11</f>
        <v xml:space="preserve">1.4.1 - Soupis prací - technika prostředí staveb </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21</v>
      </c>
      <c r="D56" s="40"/>
      <c r="E56" s="40"/>
      <c r="F56" s="28" t="str">
        <f>F14</f>
        <v xml:space="preserve"> </v>
      </c>
      <c r="G56" s="40"/>
      <c r="H56" s="40"/>
      <c r="I56" s="145" t="s">
        <v>23</v>
      </c>
      <c r="J56" s="68" t="str">
        <f>IF(J14="","",J14)</f>
        <v>27. 5. 2019</v>
      </c>
      <c r="K56" s="40"/>
      <c r="L56" s="44"/>
    </row>
    <row r="57" s="1" customFormat="1" ht="6.96" customHeight="1">
      <c r="B57" s="39"/>
      <c r="C57" s="40"/>
      <c r="D57" s="40"/>
      <c r="E57" s="40"/>
      <c r="F57" s="40"/>
      <c r="G57" s="40"/>
      <c r="H57" s="40"/>
      <c r="I57" s="143"/>
      <c r="J57" s="40"/>
      <c r="K57" s="40"/>
      <c r="L57" s="44"/>
    </row>
    <row r="58" s="1" customFormat="1" ht="12.6" customHeight="1">
      <c r="B58" s="39"/>
      <c r="C58" s="33" t="s">
        <v>25</v>
      </c>
      <c r="D58" s="40"/>
      <c r="E58" s="40"/>
      <c r="F58" s="28" t="str">
        <f>E17</f>
        <v>SMO - Městský obvod Ostrava - JIh</v>
      </c>
      <c r="G58" s="40"/>
      <c r="H58" s="40"/>
      <c r="I58" s="145" t="s">
        <v>31</v>
      </c>
      <c r="J58" s="37" t="str">
        <f>E23</f>
        <v>Ing.Arch,David Kotek</v>
      </c>
      <c r="K58" s="40"/>
      <c r="L58" s="44"/>
    </row>
    <row r="59" s="1" customFormat="1" ht="12.6" customHeight="1">
      <c r="B59" s="39"/>
      <c r="C59" s="33" t="s">
        <v>29</v>
      </c>
      <c r="D59" s="40"/>
      <c r="E59" s="40"/>
      <c r="F59" s="28" t="str">
        <f>IF(E20="","",E20)</f>
        <v>Vyplň údaj</v>
      </c>
      <c r="G59" s="40"/>
      <c r="H59" s="40"/>
      <c r="I59" s="145" t="s">
        <v>34</v>
      </c>
      <c r="J59" s="37" t="str">
        <f>E26</f>
        <v>Kolková</v>
      </c>
      <c r="K59" s="40"/>
      <c r="L59" s="44"/>
    </row>
    <row r="60" s="1" customFormat="1" ht="10.32" customHeight="1">
      <c r="B60" s="39"/>
      <c r="C60" s="40"/>
      <c r="D60" s="40"/>
      <c r="E60" s="40"/>
      <c r="F60" s="40"/>
      <c r="G60" s="40"/>
      <c r="H60" s="40"/>
      <c r="I60" s="143"/>
      <c r="J60" s="40"/>
      <c r="K60" s="40"/>
      <c r="L60" s="44"/>
    </row>
    <row r="61" s="1" customFormat="1" ht="29.28" customHeight="1">
      <c r="B61" s="39"/>
      <c r="C61" s="172" t="s">
        <v>104</v>
      </c>
      <c r="D61" s="173"/>
      <c r="E61" s="173"/>
      <c r="F61" s="173"/>
      <c r="G61" s="173"/>
      <c r="H61" s="173"/>
      <c r="I61" s="174"/>
      <c r="J61" s="175" t="s">
        <v>105</v>
      </c>
      <c r="K61" s="173"/>
      <c r="L61" s="44"/>
    </row>
    <row r="62" s="1" customFormat="1" ht="10.32" customHeight="1">
      <c r="B62" s="39"/>
      <c r="C62" s="40"/>
      <c r="D62" s="40"/>
      <c r="E62" s="40"/>
      <c r="F62" s="40"/>
      <c r="G62" s="40"/>
      <c r="H62" s="40"/>
      <c r="I62" s="143"/>
      <c r="J62" s="40"/>
      <c r="K62" s="40"/>
      <c r="L62" s="44"/>
    </row>
    <row r="63" s="1" customFormat="1" ht="22.8" customHeight="1">
      <c r="B63" s="39"/>
      <c r="C63" s="176" t="s">
        <v>70</v>
      </c>
      <c r="D63" s="40"/>
      <c r="E63" s="40"/>
      <c r="F63" s="40"/>
      <c r="G63" s="40"/>
      <c r="H63" s="40"/>
      <c r="I63" s="143"/>
      <c r="J63" s="98">
        <f>J89</f>
        <v>0</v>
      </c>
      <c r="K63" s="40"/>
      <c r="L63" s="44"/>
      <c r="AU63" s="18" t="s">
        <v>106</v>
      </c>
    </row>
    <row r="64" s="8" customFormat="1" ht="24.96" customHeight="1">
      <c r="B64" s="177"/>
      <c r="C64" s="178"/>
      <c r="D64" s="179" t="s">
        <v>107</v>
      </c>
      <c r="E64" s="180"/>
      <c r="F64" s="180"/>
      <c r="G64" s="180"/>
      <c r="H64" s="180"/>
      <c r="I64" s="181"/>
      <c r="J64" s="182">
        <f>J90</f>
        <v>0</v>
      </c>
      <c r="K64" s="178"/>
      <c r="L64" s="183"/>
    </row>
    <row r="65" s="9" customFormat="1" ht="19.92" customHeight="1">
      <c r="B65" s="184"/>
      <c r="C65" s="122"/>
      <c r="D65" s="185" t="s">
        <v>114</v>
      </c>
      <c r="E65" s="186"/>
      <c r="F65" s="186"/>
      <c r="G65" s="186"/>
      <c r="H65" s="186"/>
      <c r="I65" s="187"/>
      <c r="J65" s="188">
        <f>J91</f>
        <v>0</v>
      </c>
      <c r="K65" s="122"/>
      <c r="L65" s="189"/>
    </row>
    <row r="66" s="8" customFormat="1" ht="24.96" customHeight="1">
      <c r="B66" s="177"/>
      <c r="C66" s="178"/>
      <c r="D66" s="179" t="s">
        <v>118</v>
      </c>
      <c r="E66" s="180"/>
      <c r="F66" s="180"/>
      <c r="G66" s="180"/>
      <c r="H66" s="180"/>
      <c r="I66" s="181"/>
      <c r="J66" s="182">
        <f>J95</f>
        <v>0</v>
      </c>
      <c r="K66" s="178"/>
      <c r="L66" s="183"/>
    </row>
    <row r="67" s="9" customFormat="1" ht="19.92" customHeight="1">
      <c r="B67" s="184"/>
      <c r="C67" s="122"/>
      <c r="D67" s="185" t="s">
        <v>964</v>
      </c>
      <c r="E67" s="186"/>
      <c r="F67" s="186"/>
      <c r="G67" s="186"/>
      <c r="H67" s="186"/>
      <c r="I67" s="187"/>
      <c r="J67" s="188">
        <f>J96</f>
        <v>0</v>
      </c>
      <c r="K67" s="122"/>
      <c r="L67" s="189"/>
    </row>
    <row r="68" s="1" customFormat="1" ht="21.84" customHeight="1">
      <c r="B68" s="39"/>
      <c r="C68" s="40"/>
      <c r="D68" s="40"/>
      <c r="E68" s="40"/>
      <c r="F68" s="40"/>
      <c r="G68" s="40"/>
      <c r="H68" s="40"/>
      <c r="I68" s="143"/>
      <c r="J68" s="40"/>
      <c r="K68" s="40"/>
      <c r="L68" s="44"/>
    </row>
    <row r="69" s="1" customFormat="1" ht="6.96" customHeight="1">
      <c r="B69" s="58"/>
      <c r="C69" s="59"/>
      <c r="D69" s="59"/>
      <c r="E69" s="59"/>
      <c r="F69" s="59"/>
      <c r="G69" s="59"/>
      <c r="H69" s="59"/>
      <c r="I69" s="167"/>
      <c r="J69" s="59"/>
      <c r="K69" s="59"/>
      <c r="L69" s="44"/>
    </row>
    <row r="73" s="1" customFormat="1" ht="6.96" customHeight="1">
      <c r="B73" s="60"/>
      <c r="C73" s="61"/>
      <c r="D73" s="61"/>
      <c r="E73" s="61"/>
      <c r="F73" s="61"/>
      <c r="G73" s="61"/>
      <c r="H73" s="61"/>
      <c r="I73" s="170"/>
      <c r="J73" s="61"/>
      <c r="K73" s="61"/>
      <c r="L73" s="44"/>
    </row>
    <row r="74" s="1" customFormat="1" ht="24.96" customHeight="1">
      <c r="B74" s="39"/>
      <c r="C74" s="24" t="s">
        <v>127</v>
      </c>
      <c r="D74" s="40"/>
      <c r="E74" s="40"/>
      <c r="F74" s="40"/>
      <c r="G74" s="40"/>
      <c r="H74" s="40"/>
      <c r="I74" s="143"/>
      <c r="J74" s="40"/>
      <c r="K74" s="40"/>
      <c r="L74" s="44"/>
    </row>
    <row r="75" s="1" customFormat="1" ht="6.96" customHeight="1">
      <c r="B75" s="39"/>
      <c r="C75" s="40"/>
      <c r="D75" s="40"/>
      <c r="E75" s="40"/>
      <c r="F75" s="40"/>
      <c r="G75" s="40"/>
      <c r="H75" s="40"/>
      <c r="I75" s="143"/>
      <c r="J75" s="40"/>
      <c r="K75" s="40"/>
      <c r="L75" s="44"/>
    </row>
    <row r="76" s="1" customFormat="1" ht="12" customHeight="1">
      <c r="B76" s="39"/>
      <c r="C76" s="33" t="s">
        <v>16</v>
      </c>
      <c r="D76" s="40"/>
      <c r="E76" s="40"/>
      <c r="F76" s="40"/>
      <c r="G76" s="40"/>
      <c r="H76" s="40"/>
      <c r="I76" s="143"/>
      <c r="J76" s="40"/>
      <c r="K76" s="40"/>
      <c r="L76" s="44"/>
    </row>
    <row r="77" s="1" customFormat="1" ht="14.4" customHeight="1">
      <c r="B77" s="39"/>
      <c r="C77" s="40"/>
      <c r="D77" s="40"/>
      <c r="E77" s="171" t="str">
        <f>E7</f>
        <v>Renovace kašny před poliklinikou na ul. Dr.Martínka</v>
      </c>
      <c r="F77" s="33"/>
      <c r="G77" s="33"/>
      <c r="H77" s="33"/>
      <c r="I77" s="143"/>
      <c r="J77" s="40"/>
      <c r="K77" s="40"/>
      <c r="L77" s="44"/>
    </row>
    <row r="78" ht="12" customHeight="1">
      <c r="B78" s="22"/>
      <c r="C78" s="33" t="s">
        <v>99</v>
      </c>
      <c r="D78" s="23"/>
      <c r="E78" s="23"/>
      <c r="F78" s="23"/>
      <c r="G78" s="23"/>
      <c r="H78" s="23"/>
      <c r="I78" s="136"/>
      <c r="J78" s="23"/>
      <c r="K78" s="23"/>
      <c r="L78" s="21"/>
    </row>
    <row r="79" s="1" customFormat="1" ht="14.4" customHeight="1">
      <c r="B79" s="39"/>
      <c r="C79" s="40"/>
      <c r="D79" s="40"/>
      <c r="E79" s="171" t="s">
        <v>962</v>
      </c>
      <c r="F79" s="40"/>
      <c r="G79" s="40"/>
      <c r="H79" s="40"/>
      <c r="I79" s="143"/>
      <c r="J79" s="40"/>
      <c r="K79" s="40"/>
      <c r="L79" s="44"/>
    </row>
    <row r="80" s="1" customFormat="1" ht="12" customHeight="1">
      <c r="B80" s="39"/>
      <c r="C80" s="33" t="s">
        <v>101</v>
      </c>
      <c r="D80" s="40"/>
      <c r="E80" s="40"/>
      <c r="F80" s="40"/>
      <c r="G80" s="40"/>
      <c r="H80" s="40"/>
      <c r="I80" s="143"/>
      <c r="J80" s="40"/>
      <c r="K80" s="40"/>
      <c r="L80" s="44"/>
    </row>
    <row r="81" s="1" customFormat="1" ht="14.4" customHeight="1">
      <c r="B81" s="39"/>
      <c r="C81" s="40"/>
      <c r="D81" s="40"/>
      <c r="E81" s="65" t="str">
        <f>E11</f>
        <v xml:space="preserve">1.4.1 - Soupis prací - technika prostředí staveb </v>
      </c>
      <c r="F81" s="40"/>
      <c r="G81" s="40"/>
      <c r="H81" s="40"/>
      <c r="I81" s="143"/>
      <c r="J81" s="40"/>
      <c r="K81" s="40"/>
      <c r="L81" s="44"/>
    </row>
    <row r="82" s="1" customFormat="1" ht="6.96" customHeight="1">
      <c r="B82" s="39"/>
      <c r="C82" s="40"/>
      <c r="D82" s="40"/>
      <c r="E82" s="40"/>
      <c r="F82" s="40"/>
      <c r="G82" s="40"/>
      <c r="H82" s="40"/>
      <c r="I82" s="143"/>
      <c r="J82" s="40"/>
      <c r="K82" s="40"/>
      <c r="L82" s="44"/>
    </row>
    <row r="83" s="1" customFormat="1" ht="12" customHeight="1">
      <c r="B83" s="39"/>
      <c r="C83" s="33" t="s">
        <v>21</v>
      </c>
      <c r="D83" s="40"/>
      <c r="E83" s="40"/>
      <c r="F83" s="28" t="str">
        <f>F14</f>
        <v xml:space="preserve"> </v>
      </c>
      <c r="G83" s="40"/>
      <c r="H83" s="40"/>
      <c r="I83" s="145" t="s">
        <v>23</v>
      </c>
      <c r="J83" s="68" t="str">
        <f>IF(J14="","",J14)</f>
        <v>27. 5. 2019</v>
      </c>
      <c r="K83" s="40"/>
      <c r="L83" s="44"/>
    </row>
    <row r="84" s="1" customFormat="1" ht="6.96" customHeight="1">
      <c r="B84" s="39"/>
      <c r="C84" s="40"/>
      <c r="D84" s="40"/>
      <c r="E84" s="40"/>
      <c r="F84" s="40"/>
      <c r="G84" s="40"/>
      <c r="H84" s="40"/>
      <c r="I84" s="143"/>
      <c r="J84" s="40"/>
      <c r="K84" s="40"/>
      <c r="L84" s="44"/>
    </row>
    <row r="85" s="1" customFormat="1" ht="12.6" customHeight="1">
      <c r="B85" s="39"/>
      <c r="C85" s="33" t="s">
        <v>25</v>
      </c>
      <c r="D85" s="40"/>
      <c r="E85" s="40"/>
      <c r="F85" s="28" t="str">
        <f>E17</f>
        <v>SMO - Městský obvod Ostrava - JIh</v>
      </c>
      <c r="G85" s="40"/>
      <c r="H85" s="40"/>
      <c r="I85" s="145" t="s">
        <v>31</v>
      </c>
      <c r="J85" s="37" t="str">
        <f>E23</f>
        <v>Ing.Arch,David Kotek</v>
      </c>
      <c r="K85" s="40"/>
      <c r="L85" s="44"/>
    </row>
    <row r="86" s="1" customFormat="1" ht="12.6" customHeight="1">
      <c r="B86" s="39"/>
      <c r="C86" s="33" t="s">
        <v>29</v>
      </c>
      <c r="D86" s="40"/>
      <c r="E86" s="40"/>
      <c r="F86" s="28" t="str">
        <f>IF(E20="","",E20)</f>
        <v>Vyplň údaj</v>
      </c>
      <c r="G86" s="40"/>
      <c r="H86" s="40"/>
      <c r="I86" s="145" t="s">
        <v>34</v>
      </c>
      <c r="J86" s="37" t="str">
        <f>E26</f>
        <v>Kolková</v>
      </c>
      <c r="K86" s="40"/>
      <c r="L86" s="44"/>
    </row>
    <row r="87" s="1" customFormat="1" ht="10.32" customHeight="1">
      <c r="B87" s="39"/>
      <c r="C87" s="40"/>
      <c r="D87" s="40"/>
      <c r="E87" s="40"/>
      <c r="F87" s="40"/>
      <c r="G87" s="40"/>
      <c r="H87" s="40"/>
      <c r="I87" s="143"/>
      <c r="J87" s="40"/>
      <c r="K87" s="40"/>
      <c r="L87" s="44"/>
    </row>
    <row r="88" s="10" customFormat="1" ht="29.28" customHeight="1">
      <c r="B88" s="190"/>
      <c r="C88" s="191" t="s">
        <v>128</v>
      </c>
      <c r="D88" s="192" t="s">
        <v>57</v>
      </c>
      <c r="E88" s="192" t="s">
        <v>53</v>
      </c>
      <c r="F88" s="192" t="s">
        <v>54</v>
      </c>
      <c r="G88" s="192" t="s">
        <v>129</v>
      </c>
      <c r="H88" s="192" t="s">
        <v>130</v>
      </c>
      <c r="I88" s="193" t="s">
        <v>131</v>
      </c>
      <c r="J88" s="192" t="s">
        <v>105</v>
      </c>
      <c r="K88" s="194" t="s">
        <v>132</v>
      </c>
      <c r="L88" s="195"/>
      <c r="M88" s="88" t="s">
        <v>19</v>
      </c>
      <c r="N88" s="89" t="s">
        <v>42</v>
      </c>
      <c r="O88" s="89" t="s">
        <v>133</v>
      </c>
      <c r="P88" s="89" t="s">
        <v>134</v>
      </c>
      <c r="Q88" s="89" t="s">
        <v>135</v>
      </c>
      <c r="R88" s="89" t="s">
        <v>136</v>
      </c>
      <c r="S88" s="89" t="s">
        <v>137</v>
      </c>
      <c r="T88" s="90" t="s">
        <v>138</v>
      </c>
    </row>
    <row r="89" s="1" customFormat="1" ht="22.8" customHeight="1">
      <c r="B89" s="39"/>
      <c r="C89" s="95" t="s">
        <v>139</v>
      </c>
      <c r="D89" s="40"/>
      <c r="E89" s="40"/>
      <c r="F89" s="40"/>
      <c r="G89" s="40"/>
      <c r="H89" s="40"/>
      <c r="I89" s="143"/>
      <c r="J89" s="196">
        <f>BK89</f>
        <v>0</v>
      </c>
      <c r="K89" s="40"/>
      <c r="L89" s="44"/>
      <c r="M89" s="91"/>
      <c r="N89" s="92"/>
      <c r="O89" s="92"/>
      <c r="P89" s="197">
        <f>P90+P95</f>
        <v>0</v>
      </c>
      <c r="Q89" s="92"/>
      <c r="R89" s="197">
        <f>R90+R95</f>
        <v>0</v>
      </c>
      <c r="S89" s="92"/>
      <c r="T89" s="198">
        <f>T90+T95</f>
        <v>0</v>
      </c>
      <c r="AT89" s="18" t="s">
        <v>71</v>
      </c>
      <c r="AU89" s="18" t="s">
        <v>106</v>
      </c>
      <c r="BK89" s="199">
        <f>BK90+BK95</f>
        <v>0</v>
      </c>
    </row>
    <row r="90" s="11" customFormat="1" ht="25.92" customHeight="1">
      <c r="B90" s="200"/>
      <c r="C90" s="201"/>
      <c r="D90" s="202" t="s">
        <v>71</v>
      </c>
      <c r="E90" s="203" t="s">
        <v>140</v>
      </c>
      <c r="F90" s="203" t="s">
        <v>141</v>
      </c>
      <c r="G90" s="201"/>
      <c r="H90" s="201"/>
      <c r="I90" s="204"/>
      <c r="J90" s="205">
        <f>BK90</f>
        <v>0</v>
      </c>
      <c r="K90" s="201"/>
      <c r="L90" s="206"/>
      <c r="M90" s="207"/>
      <c r="N90" s="208"/>
      <c r="O90" s="208"/>
      <c r="P90" s="209">
        <f>P91</f>
        <v>0</v>
      </c>
      <c r="Q90" s="208"/>
      <c r="R90" s="209">
        <f>R91</f>
        <v>0</v>
      </c>
      <c r="S90" s="208"/>
      <c r="T90" s="210">
        <f>T91</f>
        <v>0</v>
      </c>
      <c r="AR90" s="211" t="s">
        <v>79</v>
      </c>
      <c r="AT90" s="212" t="s">
        <v>71</v>
      </c>
      <c r="AU90" s="212" t="s">
        <v>72</v>
      </c>
      <c r="AY90" s="211" t="s">
        <v>142</v>
      </c>
      <c r="BK90" s="213">
        <f>BK91</f>
        <v>0</v>
      </c>
    </row>
    <row r="91" s="11" customFormat="1" ht="22.8" customHeight="1">
      <c r="B91" s="200"/>
      <c r="C91" s="201"/>
      <c r="D91" s="202" t="s">
        <v>71</v>
      </c>
      <c r="E91" s="214" t="s">
        <v>188</v>
      </c>
      <c r="F91" s="214" t="s">
        <v>563</v>
      </c>
      <c r="G91" s="201"/>
      <c r="H91" s="201"/>
      <c r="I91" s="204"/>
      <c r="J91" s="215">
        <f>BK91</f>
        <v>0</v>
      </c>
      <c r="K91" s="201"/>
      <c r="L91" s="206"/>
      <c r="M91" s="207"/>
      <c r="N91" s="208"/>
      <c r="O91" s="208"/>
      <c r="P91" s="209">
        <f>SUM(P92:P94)</f>
        <v>0</v>
      </c>
      <c r="Q91" s="208"/>
      <c r="R91" s="209">
        <f>SUM(R92:R94)</f>
        <v>0</v>
      </c>
      <c r="S91" s="208"/>
      <c r="T91" s="210">
        <f>SUM(T92:T94)</f>
        <v>0</v>
      </c>
      <c r="AR91" s="211" t="s">
        <v>79</v>
      </c>
      <c r="AT91" s="212" t="s">
        <v>71</v>
      </c>
      <c r="AU91" s="212" t="s">
        <v>79</v>
      </c>
      <c r="AY91" s="211" t="s">
        <v>142</v>
      </c>
      <c r="BK91" s="213">
        <f>SUM(BK92:BK94)</f>
        <v>0</v>
      </c>
    </row>
    <row r="92" s="1" customFormat="1" ht="14.4" customHeight="1">
      <c r="B92" s="39"/>
      <c r="C92" s="216" t="s">
        <v>79</v>
      </c>
      <c r="D92" s="216" t="s">
        <v>144</v>
      </c>
      <c r="E92" s="217" t="s">
        <v>616</v>
      </c>
      <c r="F92" s="218" t="s">
        <v>965</v>
      </c>
      <c r="G92" s="219" t="s">
        <v>966</v>
      </c>
      <c r="H92" s="220">
        <v>1</v>
      </c>
      <c r="I92" s="221"/>
      <c r="J92" s="222">
        <f>ROUND(I92*H92,2)</f>
        <v>0</v>
      </c>
      <c r="K92" s="218" t="s">
        <v>19</v>
      </c>
      <c r="L92" s="44"/>
      <c r="M92" s="223" t="s">
        <v>19</v>
      </c>
      <c r="N92" s="224" t="s">
        <v>43</v>
      </c>
      <c r="O92" s="80"/>
      <c r="P92" s="225">
        <f>O92*H92</f>
        <v>0</v>
      </c>
      <c r="Q92" s="225">
        <v>0</v>
      </c>
      <c r="R92" s="225">
        <f>Q92*H92</f>
        <v>0</v>
      </c>
      <c r="S92" s="225">
        <v>0</v>
      </c>
      <c r="T92" s="226">
        <f>S92*H92</f>
        <v>0</v>
      </c>
      <c r="AR92" s="18" t="s">
        <v>149</v>
      </c>
      <c r="AT92" s="18" t="s">
        <v>144</v>
      </c>
      <c r="AU92" s="18" t="s">
        <v>81</v>
      </c>
      <c r="AY92" s="18" t="s">
        <v>142</v>
      </c>
      <c r="BE92" s="227">
        <f>IF(N92="základní",J92,0)</f>
        <v>0</v>
      </c>
      <c r="BF92" s="227">
        <f>IF(N92="snížená",J92,0)</f>
        <v>0</v>
      </c>
      <c r="BG92" s="227">
        <f>IF(N92="zákl. přenesená",J92,0)</f>
        <v>0</v>
      </c>
      <c r="BH92" s="227">
        <f>IF(N92="sníž. přenesená",J92,0)</f>
        <v>0</v>
      </c>
      <c r="BI92" s="227">
        <f>IF(N92="nulová",J92,0)</f>
        <v>0</v>
      </c>
      <c r="BJ92" s="18" t="s">
        <v>79</v>
      </c>
      <c r="BK92" s="227">
        <f>ROUND(I92*H92,2)</f>
        <v>0</v>
      </c>
      <c r="BL92" s="18" t="s">
        <v>149</v>
      </c>
      <c r="BM92" s="18" t="s">
        <v>967</v>
      </c>
    </row>
    <row r="93" s="1" customFormat="1" ht="14.4" customHeight="1">
      <c r="B93" s="39"/>
      <c r="C93" s="216" t="s">
        <v>81</v>
      </c>
      <c r="D93" s="216" t="s">
        <v>144</v>
      </c>
      <c r="E93" s="217" t="s">
        <v>621</v>
      </c>
      <c r="F93" s="218" t="s">
        <v>968</v>
      </c>
      <c r="G93" s="219" t="s">
        <v>966</v>
      </c>
      <c r="H93" s="220">
        <v>1</v>
      </c>
      <c r="I93" s="221"/>
      <c r="J93" s="222">
        <f>ROUND(I93*H93,2)</f>
        <v>0</v>
      </c>
      <c r="K93" s="218" t="s">
        <v>19</v>
      </c>
      <c r="L93" s="44"/>
      <c r="M93" s="223" t="s">
        <v>19</v>
      </c>
      <c r="N93" s="224" t="s">
        <v>43</v>
      </c>
      <c r="O93" s="80"/>
      <c r="P93" s="225">
        <f>O93*H93</f>
        <v>0</v>
      </c>
      <c r="Q93" s="225">
        <v>0</v>
      </c>
      <c r="R93" s="225">
        <f>Q93*H93</f>
        <v>0</v>
      </c>
      <c r="S93" s="225">
        <v>0</v>
      </c>
      <c r="T93" s="226">
        <f>S93*H93</f>
        <v>0</v>
      </c>
      <c r="AR93" s="18" t="s">
        <v>149</v>
      </c>
      <c r="AT93" s="18" t="s">
        <v>144</v>
      </c>
      <c r="AU93" s="18" t="s">
        <v>81</v>
      </c>
      <c r="AY93" s="18" t="s">
        <v>142</v>
      </c>
      <c r="BE93" s="227">
        <f>IF(N93="základní",J93,0)</f>
        <v>0</v>
      </c>
      <c r="BF93" s="227">
        <f>IF(N93="snížená",J93,0)</f>
        <v>0</v>
      </c>
      <c r="BG93" s="227">
        <f>IF(N93="zákl. přenesená",J93,0)</f>
        <v>0</v>
      </c>
      <c r="BH93" s="227">
        <f>IF(N93="sníž. přenesená",J93,0)</f>
        <v>0</v>
      </c>
      <c r="BI93" s="227">
        <f>IF(N93="nulová",J93,0)</f>
        <v>0</v>
      </c>
      <c r="BJ93" s="18" t="s">
        <v>79</v>
      </c>
      <c r="BK93" s="227">
        <f>ROUND(I93*H93,2)</f>
        <v>0</v>
      </c>
      <c r="BL93" s="18" t="s">
        <v>149</v>
      </c>
      <c r="BM93" s="18" t="s">
        <v>969</v>
      </c>
    </row>
    <row r="94" s="1" customFormat="1" ht="14.4" customHeight="1">
      <c r="B94" s="39"/>
      <c r="C94" s="216" t="s">
        <v>162</v>
      </c>
      <c r="D94" s="216" t="s">
        <v>144</v>
      </c>
      <c r="E94" s="217" t="s">
        <v>627</v>
      </c>
      <c r="F94" s="218" t="s">
        <v>970</v>
      </c>
      <c r="G94" s="219" t="s">
        <v>966</v>
      </c>
      <c r="H94" s="220">
        <v>1</v>
      </c>
      <c r="I94" s="221"/>
      <c r="J94" s="222">
        <f>ROUND(I94*H94,2)</f>
        <v>0</v>
      </c>
      <c r="K94" s="218" t="s">
        <v>19</v>
      </c>
      <c r="L94" s="44"/>
      <c r="M94" s="223" t="s">
        <v>19</v>
      </c>
      <c r="N94" s="224" t="s">
        <v>43</v>
      </c>
      <c r="O94" s="80"/>
      <c r="P94" s="225">
        <f>O94*H94</f>
        <v>0</v>
      </c>
      <c r="Q94" s="225">
        <v>0</v>
      </c>
      <c r="R94" s="225">
        <f>Q94*H94</f>
        <v>0</v>
      </c>
      <c r="S94" s="225">
        <v>0</v>
      </c>
      <c r="T94" s="226">
        <f>S94*H94</f>
        <v>0</v>
      </c>
      <c r="AR94" s="18" t="s">
        <v>149</v>
      </c>
      <c r="AT94" s="18" t="s">
        <v>144</v>
      </c>
      <c r="AU94" s="18" t="s">
        <v>81</v>
      </c>
      <c r="AY94" s="18" t="s">
        <v>142</v>
      </c>
      <c r="BE94" s="227">
        <f>IF(N94="základní",J94,0)</f>
        <v>0</v>
      </c>
      <c r="BF94" s="227">
        <f>IF(N94="snížená",J94,0)</f>
        <v>0</v>
      </c>
      <c r="BG94" s="227">
        <f>IF(N94="zákl. přenesená",J94,0)</f>
        <v>0</v>
      </c>
      <c r="BH94" s="227">
        <f>IF(N94="sníž. přenesená",J94,0)</f>
        <v>0</v>
      </c>
      <c r="BI94" s="227">
        <f>IF(N94="nulová",J94,0)</f>
        <v>0</v>
      </c>
      <c r="BJ94" s="18" t="s">
        <v>79</v>
      </c>
      <c r="BK94" s="227">
        <f>ROUND(I94*H94,2)</f>
        <v>0</v>
      </c>
      <c r="BL94" s="18" t="s">
        <v>149</v>
      </c>
      <c r="BM94" s="18" t="s">
        <v>971</v>
      </c>
    </row>
    <row r="95" s="11" customFormat="1" ht="25.92" customHeight="1">
      <c r="B95" s="200"/>
      <c r="C95" s="201"/>
      <c r="D95" s="202" t="s">
        <v>71</v>
      </c>
      <c r="E95" s="203" t="s">
        <v>829</v>
      </c>
      <c r="F95" s="203" t="s">
        <v>830</v>
      </c>
      <c r="G95" s="201"/>
      <c r="H95" s="201"/>
      <c r="I95" s="204"/>
      <c r="J95" s="205">
        <f>BK95</f>
        <v>0</v>
      </c>
      <c r="K95" s="201"/>
      <c r="L95" s="206"/>
      <c r="M95" s="207"/>
      <c r="N95" s="208"/>
      <c r="O95" s="208"/>
      <c r="P95" s="209">
        <f>P96</f>
        <v>0</v>
      </c>
      <c r="Q95" s="208"/>
      <c r="R95" s="209">
        <f>R96</f>
        <v>0</v>
      </c>
      <c r="S95" s="208"/>
      <c r="T95" s="210">
        <f>T96</f>
        <v>0</v>
      </c>
      <c r="AR95" s="211" t="s">
        <v>81</v>
      </c>
      <c r="AT95" s="212" t="s">
        <v>71</v>
      </c>
      <c r="AU95" s="212" t="s">
        <v>72</v>
      </c>
      <c r="AY95" s="211" t="s">
        <v>142</v>
      </c>
      <c r="BK95" s="213">
        <f>BK96</f>
        <v>0</v>
      </c>
    </row>
    <row r="96" s="11" customFormat="1" ht="22.8" customHeight="1">
      <c r="B96" s="200"/>
      <c r="C96" s="201"/>
      <c r="D96" s="202" t="s">
        <v>71</v>
      </c>
      <c r="E96" s="214" t="s">
        <v>972</v>
      </c>
      <c r="F96" s="214" t="s">
        <v>973</v>
      </c>
      <c r="G96" s="201"/>
      <c r="H96" s="201"/>
      <c r="I96" s="204"/>
      <c r="J96" s="215">
        <f>BK96</f>
        <v>0</v>
      </c>
      <c r="K96" s="201"/>
      <c r="L96" s="206"/>
      <c r="M96" s="207"/>
      <c r="N96" s="208"/>
      <c r="O96" s="208"/>
      <c r="P96" s="209">
        <f>P97</f>
        <v>0</v>
      </c>
      <c r="Q96" s="208"/>
      <c r="R96" s="209">
        <f>R97</f>
        <v>0</v>
      </c>
      <c r="S96" s="208"/>
      <c r="T96" s="210">
        <f>T97</f>
        <v>0</v>
      </c>
      <c r="AR96" s="211" t="s">
        <v>81</v>
      </c>
      <c r="AT96" s="212" t="s">
        <v>71</v>
      </c>
      <c r="AU96" s="212" t="s">
        <v>79</v>
      </c>
      <c r="AY96" s="211" t="s">
        <v>142</v>
      </c>
      <c r="BK96" s="213">
        <f>BK97</f>
        <v>0</v>
      </c>
    </row>
    <row r="97" s="1" customFormat="1" ht="14.4" customHeight="1">
      <c r="B97" s="39"/>
      <c r="C97" s="216" t="s">
        <v>149</v>
      </c>
      <c r="D97" s="216" t="s">
        <v>144</v>
      </c>
      <c r="E97" s="217" t="s">
        <v>972</v>
      </c>
      <c r="F97" s="218" t="s">
        <v>974</v>
      </c>
      <c r="G97" s="219" t="s">
        <v>966</v>
      </c>
      <c r="H97" s="220">
        <v>1</v>
      </c>
      <c r="I97" s="221"/>
      <c r="J97" s="222">
        <f>ROUND(I97*H97,2)</f>
        <v>0</v>
      </c>
      <c r="K97" s="218" t="s">
        <v>19</v>
      </c>
      <c r="L97" s="44"/>
      <c r="M97" s="284" t="s">
        <v>19</v>
      </c>
      <c r="N97" s="285" t="s">
        <v>43</v>
      </c>
      <c r="O97" s="286"/>
      <c r="P97" s="287">
        <f>O97*H97</f>
        <v>0</v>
      </c>
      <c r="Q97" s="287">
        <v>0</v>
      </c>
      <c r="R97" s="287">
        <f>Q97*H97</f>
        <v>0</v>
      </c>
      <c r="S97" s="287">
        <v>0</v>
      </c>
      <c r="T97" s="288">
        <f>S97*H97</f>
        <v>0</v>
      </c>
      <c r="AR97" s="18" t="s">
        <v>239</v>
      </c>
      <c r="AT97" s="18" t="s">
        <v>144</v>
      </c>
      <c r="AU97" s="18" t="s">
        <v>81</v>
      </c>
      <c r="AY97" s="18" t="s">
        <v>142</v>
      </c>
      <c r="BE97" s="227">
        <f>IF(N97="základní",J97,0)</f>
        <v>0</v>
      </c>
      <c r="BF97" s="227">
        <f>IF(N97="snížená",J97,0)</f>
        <v>0</v>
      </c>
      <c r="BG97" s="227">
        <f>IF(N97="zákl. přenesená",J97,0)</f>
        <v>0</v>
      </c>
      <c r="BH97" s="227">
        <f>IF(N97="sníž. přenesená",J97,0)</f>
        <v>0</v>
      </c>
      <c r="BI97" s="227">
        <f>IF(N97="nulová",J97,0)</f>
        <v>0</v>
      </c>
      <c r="BJ97" s="18" t="s">
        <v>79</v>
      </c>
      <c r="BK97" s="227">
        <f>ROUND(I97*H97,2)</f>
        <v>0</v>
      </c>
      <c r="BL97" s="18" t="s">
        <v>239</v>
      </c>
      <c r="BM97" s="18" t="s">
        <v>975</v>
      </c>
    </row>
    <row r="98" s="1" customFormat="1" ht="6.96" customHeight="1">
      <c r="B98" s="58"/>
      <c r="C98" s="59"/>
      <c r="D98" s="59"/>
      <c r="E98" s="59"/>
      <c r="F98" s="59"/>
      <c r="G98" s="59"/>
      <c r="H98" s="59"/>
      <c r="I98" s="167"/>
      <c r="J98" s="59"/>
      <c r="K98" s="59"/>
      <c r="L98" s="44"/>
    </row>
  </sheetData>
  <sheetProtection sheet="1" autoFilter="0" formatColumns="0" formatRows="0" objects="1" scenarios="1" spinCount="100000" saltValue="DQvLJ8hzkDS2FmZRnoNGlQE8Ez9oTE3a7q4OwRGVIICNb6wH+6auKSZQfOJTpFLCju99fOK47zJ9MQGHXE97LA==" hashValue="JimW4LavLVem9gHsZN3yDfiA4b8lSu6uLpQJR6CKJCuyZjj8pfzoOSw6e+wmnllk+AApW8zdVbc4lV+qSc+2KA==" algorithmName="SHA-512" password="CC35"/>
  <autoFilter ref="C88:K9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7.43" customWidth="1"/>
    <col min="8" max="8" width="9.57" customWidth="1"/>
    <col min="9" max="9" width="12.14" style="136" customWidth="1"/>
    <col min="10" max="10" width="20.14" customWidth="1"/>
    <col min="11" max="11" width="13.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8" t="s">
        <v>97</v>
      </c>
    </row>
    <row r="3" ht="6.96" customHeight="1">
      <c r="B3" s="137"/>
      <c r="C3" s="138"/>
      <c r="D3" s="138"/>
      <c r="E3" s="138"/>
      <c r="F3" s="138"/>
      <c r="G3" s="138"/>
      <c r="H3" s="138"/>
      <c r="I3" s="139"/>
      <c r="J3" s="138"/>
      <c r="K3" s="138"/>
      <c r="L3" s="21"/>
      <c r="AT3" s="18" t="s">
        <v>81</v>
      </c>
    </row>
    <row r="4" ht="24.96" customHeight="1">
      <c r="B4" s="21"/>
      <c r="D4" s="140" t="s">
        <v>98</v>
      </c>
      <c r="L4" s="21"/>
      <c r="M4" s="25" t="s">
        <v>10</v>
      </c>
      <c r="AT4" s="18" t="s">
        <v>4</v>
      </c>
    </row>
    <row r="5" ht="6.96" customHeight="1">
      <c r="B5" s="21"/>
      <c r="L5" s="21"/>
    </row>
    <row r="6" ht="12" customHeight="1">
      <c r="B6" s="21"/>
      <c r="D6" s="141" t="s">
        <v>16</v>
      </c>
      <c r="L6" s="21"/>
    </row>
    <row r="7" ht="14.4" customHeight="1">
      <c r="B7" s="21"/>
      <c r="E7" s="142" t="str">
        <f>'Rekapitulace stavby'!K6</f>
        <v>Renovace kašny před poliklinikou na ul. Dr.Martínka</v>
      </c>
      <c r="F7" s="141"/>
      <c r="G7" s="141"/>
      <c r="H7" s="141"/>
      <c r="L7" s="21"/>
    </row>
    <row r="8" ht="12" customHeight="1">
      <c r="B8" s="21"/>
      <c r="D8" s="141" t="s">
        <v>99</v>
      </c>
      <c r="L8" s="21"/>
    </row>
    <row r="9" s="1" customFormat="1" ht="14.4" customHeight="1">
      <c r="B9" s="44"/>
      <c r="E9" s="142" t="s">
        <v>976</v>
      </c>
      <c r="F9" s="1"/>
      <c r="G9" s="1"/>
      <c r="H9" s="1"/>
      <c r="I9" s="143"/>
      <c r="L9" s="44"/>
    </row>
    <row r="10" s="1" customFormat="1" ht="12" customHeight="1">
      <c r="B10" s="44"/>
      <c r="D10" s="141" t="s">
        <v>101</v>
      </c>
      <c r="I10" s="143"/>
      <c r="L10" s="44"/>
    </row>
    <row r="11" s="1" customFormat="1" ht="36.96" customHeight="1">
      <c r="B11" s="44"/>
      <c r="E11" s="144" t="s">
        <v>977</v>
      </c>
      <c r="F11" s="1"/>
      <c r="G11" s="1"/>
      <c r="H11" s="1"/>
      <c r="I11" s="143"/>
      <c r="L11" s="44"/>
    </row>
    <row r="12" s="1" customFormat="1">
      <c r="B12" s="44"/>
      <c r="I12" s="143"/>
      <c r="L12" s="44"/>
    </row>
    <row r="13" s="1" customFormat="1" ht="12" customHeight="1">
      <c r="B13" s="44"/>
      <c r="D13" s="141" t="s">
        <v>18</v>
      </c>
      <c r="F13" s="18" t="s">
        <v>19</v>
      </c>
      <c r="I13" s="145" t="s">
        <v>20</v>
      </c>
      <c r="J13" s="18" t="s">
        <v>19</v>
      </c>
      <c r="L13" s="44"/>
    </row>
    <row r="14" s="1" customFormat="1" ht="12" customHeight="1">
      <c r="B14" s="44"/>
      <c r="D14" s="141" t="s">
        <v>21</v>
      </c>
      <c r="F14" s="18" t="s">
        <v>22</v>
      </c>
      <c r="I14" s="145" t="s">
        <v>23</v>
      </c>
      <c r="J14" s="146" t="str">
        <f>'Rekapitulace stavby'!AN8</f>
        <v>27. 5. 2019</v>
      </c>
      <c r="L14" s="44"/>
    </row>
    <row r="15" s="1" customFormat="1" ht="10.8" customHeight="1">
      <c r="B15" s="44"/>
      <c r="I15" s="143"/>
      <c r="L15" s="44"/>
    </row>
    <row r="16" s="1" customFormat="1" ht="12" customHeight="1">
      <c r="B16" s="44"/>
      <c r="D16" s="141" t="s">
        <v>25</v>
      </c>
      <c r="I16" s="145" t="s">
        <v>26</v>
      </c>
      <c r="J16" s="18" t="s">
        <v>19</v>
      </c>
      <c r="L16" s="44"/>
    </row>
    <row r="17" s="1" customFormat="1" ht="18" customHeight="1">
      <c r="B17" s="44"/>
      <c r="E17" s="18" t="s">
        <v>27</v>
      </c>
      <c r="I17" s="145" t="s">
        <v>28</v>
      </c>
      <c r="J17" s="18" t="s">
        <v>19</v>
      </c>
      <c r="L17" s="44"/>
    </row>
    <row r="18" s="1" customFormat="1" ht="6.96" customHeight="1">
      <c r="B18" s="44"/>
      <c r="I18" s="143"/>
      <c r="L18" s="44"/>
    </row>
    <row r="19" s="1" customFormat="1" ht="12" customHeight="1">
      <c r="B19" s="44"/>
      <c r="D19" s="141" t="s">
        <v>29</v>
      </c>
      <c r="I19" s="145" t="s">
        <v>26</v>
      </c>
      <c r="J19" s="34" t="str">
        <f>'Rekapitulace stavby'!AN13</f>
        <v>Vyplň údaj</v>
      </c>
      <c r="L19" s="44"/>
    </row>
    <row r="20" s="1" customFormat="1" ht="18" customHeight="1">
      <c r="B20" s="44"/>
      <c r="E20" s="34" t="str">
        <f>'Rekapitulace stavby'!E14</f>
        <v>Vyplň údaj</v>
      </c>
      <c r="F20" s="18"/>
      <c r="G20" s="18"/>
      <c r="H20" s="18"/>
      <c r="I20" s="145" t="s">
        <v>28</v>
      </c>
      <c r="J20" s="34" t="str">
        <f>'Rekapitulace stavby'!AN14</f>
        <v>Vyplň údaj</v>
      </c>
      <c r="L20" s="44"/>
    </row>
    <row r="21" s="1" customFormat="1" ht="6.96" customHeight="1">
      <c r="B21" s="44"/>
      <c r="I21" s="143"/>
      <c r="L21" s="44"/>
    </row>
    <row r="22" s="1" customFormat="1" ht="12" customHeight="1">
      <c r="B22" s="44"/>
      <c r="D22" s="141" t="s">
        <v>31</v>
      </c>
      <c r="I22" s="145" t="s">
        <v>26</v>
      </c>
      <c r="J22" s="18" t="s">
        <v>19</v>
      </c>
      <c r="L22" s="44"/>
    </row>
    <row r="23" s="1" customFormat="1" ht="18" customHeight="1">
      <c r="B23" s="44"/>
      <c r="E23" s="18" t="s">
        <v>32</v>
      </c>
      <c r="I23" s="145" t="s">
        <v>28</v>
      </c>
      <c r="J23" s="18" t="s">
        <v>19</v>
      </c>
      <c r="L23" s="44"/>
    </row>
    <row r="24" s="1" customFormat="1" ht="6.96" customHeight="1">
      <c r="B24" s="44"/>
      <c r="I24" s="143"/>
      <c r="L24" s="44"/>
    </row>
    <row r="25" s="1" customFormat="1" ht="12" customHeight="1">
      <c r="B25" s="44"/>
      <c r="D25" s="141" t="s">
        <v>34</v>
      </c>
      <c r="I25" s="145" t="s">
        <v>26</v>
      </c>
      <c r="J25" s="18" t="s">
        <v>19</v>
      </c>
      <c r="L25" s="44"/>
    </row>
    <row r="26" s="1" customFormat="1" ht="18" customHeight="1">
      <c r="B26" s="44"/>
      <c r="E26" s="18" t="s">
        <v>35</v>
      </c>
      <c r="I26" s="145" t="s">
        <v>28</v>
      </c>
      <c r="J26" s="18" t="s">
        <v>19</v>
      </c>
      <c r="L26" s="44"/>
    </row>
    <row r="27" s="1" customFormat="1" ht="6.96" customHeight="1">
      <c r="B27" s="44"/>
      <c r="I27" s="143"/>
      <c r="L27" s="44"/>
    </row>
    <row r="28" s="1" customFormat="1" ht="12" customHeight="1">
      <c r="B28" s="44"/>
      <c r="D28" s="141" t="s">
        <v>36</v>
      </c>
      <c r="I28" s="143"/>
      <c r="L28" s="44"/>
    </row>
    <row r="29" s="7" customFormat="1" ht="40.8" customHeight="1">
      <c r="B29" s="147"/>
      <c r="E29" s="148" t="s">
        <v>37</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38</v>
      </c>
      <c r="I32" s="143"/>
      <c r="J32" s="152">
        <f>ROUND(J89, 2)</f>
        <v>0</v>
      </c>
      <c r="L32" s="44"/>
    </row>
    <row r="33" s="1" customFormat="1" ht="6.96" customHeight="1">
      <c r="B33" s="44"/>
      <c r="D33" s="72"/>
      <c r="E33" s="72"/>
      <c r="F33" s="72"/>
      <c r="G33" s="72"/>
      <c r="H33" s="72"/>
      <c r="I33" s="150"/>
      <c r="J33" s="72"/>
      <c r="K33" s="72"/>
      <c r="L33" s="44"/>
    </row>
    <row r="34" s="1" customFormat="1" ht="14.4" customHeight="1">
      <c r="B34" s="44"/>
      <c r="F34" s="153" t="s">
        <v>40</v>
      </c>
      <c r="I34" s="154" t="s">
        <v>39</v>
      </c>
      <c r="J34" s="153" t="s">
        <v>41</v>
      </c>
      <c r="L34" s="44"/>
    </row>
    <row r="35" s="1" customFormat="1" ht="14.4" customHeight="1">
      <c r="B35" s="44"/>
      <c r="D35" s="141" t="s">
        <v>42</v>
      </c>
      <c r="E35" s="141" t="s">
        <v>43</v>
      </c>
      <c r="F35" s="155">
        <f>ROUND((SUM(BE89:BE97)),  2)</f>
        <v>0</v>
      </c>
      <c r="I35" s="156">
        <v>0.20999999999999999</v>
      </c>
      <c r="J35" s="155">
        <f>ROUND(((SUM(BE89:BE97))*I35),  2)</f>
        <v>0</v>
      </c>
      <c r="L35" s="44"/>
    </row>
    <row r="36" s="1" customFormat="1" ht="14.4" customHeight="1">
      <c r="B36" s="44"/>
      <c r="E36" s="141" t="s">
        <v>44</v>
      </c>
      <c r="F36" s="155">
        <f>ROUND((SUM(BF89:BF97)),  2)</f>
        <v>0</v>
      </c>
      <c r="I36" s="156">
        <v>0.14999999999999999</v>
      </c>
      <c r="J36" s="155">
        <f>ROUND(((SUM(BF89:BF97))*I36),  2)</f>
        <v>0</v>
      </c>
      <c r="L36" s="44"/>
    </row>
    <row r="37" hidden="1" s="1" customFormat="1" ht="14.4" customHeight="1">
      <c r="B37" s="44"/>
      <c r="E37" s="141" t="s">
        <v>45</v>
      </c>
      <c r="F37" s="155">
        <f>ROUND((SUM(BG89:BG97)),  2)</f>
        <v>0</v>
      </c>
      <c r="I37" s="156">
        <v>0.20999999999999999</v>
      </c>
      <c r="J37" s="155">
        <f>0</f>
        <v>0</v>
      </c>
      <c r="L37" s="44"/>
    </row>
    <row r="38" hidden="1" s="1" customFormat="1" ht="14.4" customHeight="1">
      <c r="B38" s="44"/>
      <c r="E38" s="141" t="s">
        <v>46</v>
      </c>
      <c r="F38" s="155">
        <f>ROUND((SUM(BH89:BH97)),  2)</f>
        <v>0</v>
      </c>
      <c r="I38" s="156">
        <v>0.14999999999999999</v>
      </c>
      <c r="J38" s="155">
        <f>0</f>
        <v>0</v>
      </c>
      <c r="L38" s="44"/>
    </row>
    <row r="39" hidden="1" s="1" customFormat="1" ht="14.4" customHeight="1">
      <c r="B39" s="44"/>
      <c r="E39" s="141" t="s">
        <v>47</v>
      </c>
      <c r="F39" s="155">
        <f>ROUND((SUM(BI89:BI97)),  2)</f>
        <v>0</v>
      </c>
      <c r="I39" s="156">
        <v>0</v>
      </c>
      <c r="J39" s="155">
        <f>0</f>
        <v>0</v>
      </c>
      <c r="L39" s="44"/>
    </row>
    <row r="40" s="1" customFormat="1" ht="6.96" customHeight="1">
      <c r="B40" s="44"/>
      <c r="I40" s="143"/>
      <c r="L40" s="44"/>
    </row>
    <row r="41" s="1" customFormat="1" ht="25.44" customHeight="1">
      <c r="B41" s="44"/>
      <c r="C41" s="157"/>
      <c r="D41" s="158" t="s">
        <v>48</v>
      </c>
      <c r="E41" s="159"/>
      <c r="F41" s="159"/>
      <c r="G41" s="160" t="s">
        <v>49</v>
      </c>
      <c r="H41" s="161" t="s">
        <v>50</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103</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4.4" customHeight="1">
      <c r="B50" s="39"/>
      <c r="C50" s="40"/>
      <c r="D50" s="40"/>
      <c r="E50" s="171" t="str">
        <f>E7</f>
        <v>Renovace kašny před poliklinikou na ul. Dr.Martínka</v>
      </c>
      <c r="F50" s="33"/>
      <c r="G50" s="33"/>
      <c r="H50" s="33"/>
      <c r="I50" s="143"/>
      <c r="J50" s="40"/>
      <c r="K50" s="40"/>
      <c r="L50" s="44"/>
    </row>
    <row r="51" ht="12" customHeight="1">
      <c r="B51" s="22"/>
      <c r="C51" s="33" t="s">
        <v>99</v>
      </c>
      <c r="D51" s="23"/>
      <c r="E51" s="23"/>
      <c r="F51" s="23"/>
      <c r="G51" s="23"/>
      <c r="H51" s="23"/>
      <c r="I51" s="136"/>
      <c r="J51" s="23"/>
      <c r="K51" s="23"/>
      <c r="L51" s="21"/>
    </row>
    <row r="52" s="1" customFormat="1" ht="14.4" customHeight="1">
      <c r="B52" s="39"/>
      <c r="C52" s="40"/>
      <c r="D52" s="40"/>
      <c r="E52" s="171" t="s">
        <v>976</v>
      </c>
      <c r="F52" s="40"/>
      <c r="G52" s="40"/>
      <c r="H52" s="40"/>
      <c r="I52" s="143"/>
      <c r="J52" s="40"/>
      <c r="K52" s="40"/>
      <c r="L52" s="44"/>
    </row>
    <row r="53" s="1" customFormat="1" ht="12" customHeight="1">
      <c r="B53" s="39"/>
      <c r="C53" s="33" t="s">
        <v>101</v>
      </c>
      <c r="D53" s="40"/>
      <c r="E53" s="40"/>
      <c r="F53" s="40"/>
      <c r="G53" s="40"/>
      <c r="H53" s="40"/>
      <c r="I53" s="143"/>
      <c r="J53" s="40"/>
      <c r="K53" s="40"/>
      <c r="L53" s="44"/>
    </row>
    <row r="54" s="1" customFormat="1" ht="14.4" customHeight="1">
      <c r="B54" s="39"/>
      <c r="C54" s="40"/>
      <c r="D54" s="40"/>
      <c r="E54" s="65" t="str">
        <f>E11</f>
        <v xml:space="preserve">VON - Soupis prací - Vedlejší a ostatní náklady </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21</v>
      </c>
      <c r="D56" s="40"/>
      <c r="E56" s="40"/>
      <c r="F56" s="28" t="str">
        <f>F14</f>
        <v xml:space="preserve"> </v>
      </c>
      <c r="G56" s="40"/>
      <c r="H56" s="40"/>
      <c r="I56" s="145" t="s">
        <v>23</v>
      </c>
      <c r="J56" s="68" t="str">
        <f>IF(J14="","",J14)</f>
        <v>27. 5. 2019</v>
      </c>
      <c r="K56" s="40"/>
      <c r="L56" s="44"/>
    </row>
    <row r="57" s="1" customFormat="1" ht="6.96" customHeight="1">
      <c r="B57" s="39"/>
      <c r="C57" s="40"/>
      <c r="D57" s="40"/>
      <c r="E57" s="40"/>
      <c r="F57" s="40"/>
      <c r="G57" s="40"/>
      <c r="H57" s="40"/>
      <c r="I57" s="143"/>
      <c r="J57" s="40"/>
      <c r="K57" s="40"/>
      <c r="L57" s="44"/>
    </row>
    <row r="58" s="1" customFormat="1" ht="12.6" customHeight="1">
      <c r="B58" s="39"/>
      <c r="C58" s="33" t="s">
        <v>25</v>
      </c>
      <c r="D58" s="40"/>
      <c r="E58" s="40"/>
      <c r="F58" s="28" t="str">
        <f>E17</f>
        <v>SMO - Městský obvod Ostrava - JIh</v>
      </c>
      <c r="G58" s="40"/>
      <c r="H58" s="40"/>
      <c r="I58" s="145" t="s">
        <v>31</v>
      </c>
      <c r="J58" s="37" t="str">
        <f>E23</f>
        <v>Ing.Arch,David Kotek</v>
      </c>
      <c r="K58" s="40"/>
      <c r="L58" s="44"/>
    </row>
    <row r="59" s="1" customFormat="1" ht="12.6" customHeight="1">
      <c r="B59" s="39"/>
      <c r="C59" s="33" t="s">
        <v>29</v>
      </c>
      <c r="D59" s="40"/>
      <c r="E59" s="40"/>
      <c r="F59" s="28" t="str">
        <f>IF(E20="","",E20)</f>
        <v>Vyplň údaj</v>
      </c>
      <c r="G59" s="40"/>
      <c r="H59" s="40"/>
      <c r="I59" s="145" t="s">
        <v>34</v>
      </c>
      <c r="J59" s="37" t="str">
        <f>E26</f>
        <v>Kolková</v>
      </c>
      <c r="K59" s="40"/>
      <c r="L59" s="44"/>
    </row>
    <row r="60" s="1" customFormat="1" ht="10.32" customHeight="1">
      <c r="B60" s="39"/>
      <c r="C60" s="40"/>
      <c r="D60" s="40"/>
      <c r="E60" s="40"/>
      <c r="F60" s="40"/>
      <c r="G60" s="40"/>
      <c r="H60" s="40"/>
      <c r="I60" s="143"/>
      <c r="J60" s="40"/>
      <c r="K60" s="40"/>
      <c r="L60" s="44"/>
    </row>
    <row r="61" s="1" customFormat="1" ht="29.28" customHeight="1">
      <c r="B61" s="39"/>
      <c r="C61" s="172" t="s">
        <v>104</v>
      </c>
      <c r="D61" s="173"/>
      <c r="E61" s="173"/>
      <c r="F61" s="173"/>
      <c r="G61" s="173"/>
      <c r="H61" s="173"/>
      <c r="I61" s="174"/>
      <c r="J61" s="175" t="s">
        <v>105</v>
      </c>
      <c r="K61" s="173"/>
      <c r="L61" s="44"/>
    </row>
    <row r="62" s="1" customFormat="1" ht="10.32" customHeight="1">
      <c r="B62" s="39"/>
      <c r="C62" s="40"/>
      <c r="D62" s="40"/>
      <c r="E62" s="40"/>
      <c r="F62" s="40"/>
      <c r="G62" s="40"/>
      <c r="H62" s="40"/>
      <c r="I62" s="143"/>
      <c r="J62" s="40"/>
      <c r="K62" s="40"/>
      <c r="L62" s="44"/>
    </row>
    <row r="63" s="1" customFormat="1" ht="22.8" customHeight="1">
      <c r="B63" s="39"/>
      <c r="C63" s="176" t="s">
        <v>70</v>
      </c>
      <c r="D63" s="40"/>
      <c r="E63" s="40"/>
      <c r="F63" s="40"/>
      <c r="G63" s="40"/>
      <c r="H63" s="40"/>
      <c r="I63" s="143"/>
      <c r="J63" s="98">
        <f>J89</f>
        <v>0</v>
      </c>
      <c r="K63" s="40"/>
      <c r="L63" s="44"/>
      <c r="AU63" s="18" t="s">
        <v>106</v>
      </c>
    </row>
    <row r="64" s="8" customFormat="1" ht="24.96" customHeight="1">
      <c r="B64" s="177"/>
      <c r="C64" s="178"/>
      <c r="D64" s="179" t="s">
        <v>978</v>
      </c>
      <c r="E64" s="180"/>
      <c r="F64" s="180"/>
      <c r="G64" s="180"/>
      <c r="H64" s="180"/>
      <c r="I64" s="181"/>
      <c r="J64" s="182">
        <f>J90</f>
        <v>0</v>
      </c>
      <c r="K64" s="178"/>
      <c r="L64" s="183"/>
    </row>
    <row r="65" s="9" customFormat="1" ht="19.92" customHeight="1">
      <c r="B65" s="184"/>
      <c r="C65" s="122"/>
      <c r="D65" s="185" t="s">
        <v>979</v>
      </c>
      <c r="E65" s="186"/>
      <c r="F65" s="186"/>
      <c r="G65" s="186"/>
      <c r="H65" s="186"/>
      <c r="I65" s="187"/>
      <c r="J65" s="188">
        <f>J91</f>
        <v>0</v>
      </c>
      <c r="K65" s="122"/>
      <c r="L65" s="189"/>
    </row>
    <row r="66" s="9" customFormat="1" ht="19.92" customHeight="1">
      <c r="B66" s="184"/>
      <c r="C66" s="122"/>
      <c r="D66" s="185" t="s">
        <v>980</v>
      </c>
      <c r="E66" s="186"/>
      <c r="F66" s="186"/>
      <c r="G66" s="186"/>
      <c r="H66" s="186"/>
      <c r="I66" s="187"/>
      <c r="J66" s="188">
        <f>J93</f>
        <v>0</v>
      </c>
      <c r="K66" s="122"/>
      <c r="L66" s="189"/>
    </row>
    <row r="67" s="9" customFormat="1" ht="19.92" customHeight="1">
      <c r="B67" s="184"/>
      <c r="C67" s="122"/>
      <c r="D67" s="185" t="s">
        <v>981</v>
      </c>
      <c r="E67" s="186"/>
      <c r="F67" s="186"/>
      <c r="G67" s="186"/>
      <c r="H67" s="186"/>
      <c r="I67" s="187"/>
      <c r="J67" s="188">
        <f>J95</f>
        <v>0</v>
      </c>
      <c r="K67" s="122"/>
      <c r="L67" s="189"/>
    </row>
    <row r="68" s="1" customFormat="1" ht="21.84" customHeight="1">
      <c r="B68" s="39"/>
      <c r="C68" s="40"/>
      <c r="D68" s="40"/>
      <c r="E68" s="40"/>
      <c r="F68" s="40"/>
      <c r="G68" s="40"/>
      <c r="H68" s="40"/>
      <c r="I68" s="143"/>
      <c r="J68" s="40"/>
      <c r="K68" s="40"/>
      <c r="L68" s="44"/>
    </row>
    <row r="69" s="1" customFormat="1" ht="6.96" customHeight="1">
      <c r="B69" s="58"/>
      <c r="C69" s="59"/>
      <c r="D69" s="59"/>
      <c r="E69" s="59"/>
      <c r="F69" s="59"/>
      <c r="G69" s="59"/>
      <c r="H69" s="59"/>
      <c r="I69" s="167"/>
      <c r="J69" s="59"/>
      <c r="K69" s="59"/>
      <c r="L69" s="44"/>
    </row>
    <row r="73" s="1" customFormat="1" ht="6.96" customHeight="1">
      <c r="B73" s="60"/>
      <c r="C73" s="61"/>
      <c r="D73" s="61"/>
      <c r="E73" s="61"/>
      <c r="F73" s="61"/>
      <c r="G73" s="61"/>
      <c r="H73" s="61"/>
      <c r="I73" s="170"/>
      <c r="J73" s="61"/>
      <c r="K73" s="61"/>
      <c r="L73" s="44"/>
    </row>
    <row r="74" s="1" customFormat="1" ht="24.96" customHeight="1">
      <c r="B74" s="39"/>
      <c r="C74" s="24" t="s">
        <v>127</v>
      </c>
      <c r="D74" s="40"/>
      <c r="E74" s="40"/>
      <c r="F74" s="40"/>
      <c r="G74" s="40"/>
      <c r="H74" s="40"/>
      <c r="I74" s="143"/>
      <c r="J74" s="40"/>
      <c r="K74" s="40"/>
      <c r="L74" s="44"/>
    </row>
    <row r="75" s="1" customFormat="1" ht="6.96" customHeight="1">
      <c r="B75" s="39"/>
      <c r="C75" s="40"/>
      <c r="D75" s="40"/>
      <c r="E75" s="40"/>
      <c r="F75" s="40"/>
      <c r="G75" s="40"/>
      <c r="H75" s="40"/>
      <c r="I75" s="143"/>
      <c r="J75" s="40"/>
      <c r="K75" s="40"/>
      <c r="L75" s="44"/>
    </row>
    <row r="76" s="1" customFormat="1" ht="12" customHeight="1">
      <c r="B76" s="39"/>
      <c r="C76" s="33" t="s">
        <v>16</v>
      </c>
      <c r="D76" s="40"/>
      <c r="E76" s="40"/>
      <c r="F76" s="40"/>
      <c r="G76" s="40"/>
      <c r="H76" s="40"/>
      <c r="I76" s="143"/>
      <c r="J76" s="40"/>
      <c r="K76" s="40"/>
      <c r="L76" s="44"/>
    </row>
    <row r="77" s="1" customFormat="1" ht="14.4" customHeight="1">
      <c r="B77" s="39"/>
      <c r="C77" s="40"/>
      <c r="D77" s="40"/>
      <c r="E77" s="171" t="str">
        <f>E7</f>
        <v>Renovace kašny před poliklinikou na ul. Dr.Martínka</v>
      </c>
      <c r="F77" s="33"/>
      <c r="G77" s="33"/>
      <c r="H77" s="33"/>
      <c r="I77" s="143"/>
      <c r="J77" s="40"/>
      <c r="K77" s="40"/>
      <c r="L77" s="44"/>
    </row>
    <row r="78" ht="12" customHeight="1">
      <c r="B78" s="22"/>
      <c r="C78" s="33" t="s">
        <v>99</v>
      </c>
      <c r="D78" s="23"/>
      <c r="E78" s="23"/>
      <c r="F78" s="23"/>
      <c r="G78" s="23"/>
      <c r="H78" s="23"/>
      <c r="I78" s="136"/>
      <c r="J78" s="23"/>
      <c r="K78" s="23"/>
      <c r="L78" s="21"/>
    </row>
    <row r="79" s="1" customFormat="1" ht="14.4" customHeight="1">
      <c r="B79" s="39"/>
      <c r="C79" s="40"/>
      <c r="D79" s="40"/>
      <c r="E79" s="171" t="s">
        <v>976</v>
      </c>
      <c r="F79" s="40"/>
      <c r="G79" s="40"/>
      <c r="H79" s="40"/>
      <c r="I79" s="143"/>
      <c r="J79" s="40"/>
      <c r="K79" s="40"/>
      <c r="L79" s="44"/>
    </row>
    <row r="80" s="1" customFormat="1" ht="12" customHeight="1">
      <c r="B80" s="39"/>
      <c r="C80" s="33" t="s">
        <v>101</v>
      </c>
      <c r="D80" s="40"/>
      <c r="E80" s="40"/>
      <c r="F80" s="40"/>
      <c r="G80" s="40"/>
      <c r="H80" s="40"/>
      <c r="I80" s="143"/>
      <c r="J80" s="40"/>
      <c r="K80" s="40"/>
      <c r="L80" s="44"/>
    </row>
    <row r="81" s="1" customFormat="1" ht="14.4" customHeight="1">
      <c r="B81" s="39"/>
      <c r="C81" s="40"/>
      <c r="D81" s="40"/>
      <c r="E81" s="65" t="str">
        <f>E11</f>
        <v xml:space="preserve">VON - Soupis prací - Vedlejší a ostatní náklady </v>
      </c>
      <c r="F81" s="40"/>
      <c r="G81" s="40"/>
      <c r="H81" s="40"/>
      <c r="I81" s="143"/>
      <c r="J81" s="40"/>
      <c r="K81" s="40"/>
      <c r="L81" s="44"/>
    </row>
    <row r="82" s="1" customFormat="1" ht="6.96" customHeight="1">
      <c r="B82" s="39"/>
      <c r="C82" s="40"/>
      <c r="D82" s="40"/>
      <c r="E82" s="40"/>
      <c r="F82" s="40"/>
      <c r="G82" s="40"/>
      <c r="H82" s="40"/>
      <c r="I82" s="143"/>
      <c r="J82" s="40"/>
      <c r="K82" s="40"/>
      <c r="L82" s="44"/>
    </row>
    <row r="83" s="1" customFormat="1" ht="12" customHeight="1">
      <c r="B83" s="39"/>
      <c r="C83" s="33" t="s">
        <v>21</v>
      </c>
      <c r="D83" s="40"/>
      <c r="E83" s="40"/>
      <c r="F83" s="28" t="str">
        <f>F14</f>
        <v xml:space="preserve"> </v>
      </c>
      <c r="G83" s="40"/>
      <c r="H83" s="40"/>
      <c r="I83" s="145" t="s">
        <v>23</v>
      </c>
      <c r="J83" s="68" t="str">
        <f>IF(J14="","",J14)</f>
        <v>27. 5. 2019</v>
      </c>
      <c r="K83" s="40"/>
      <c r="L83" s="44"/>
    </row>
    <row r="84" s="1" customFormat="1" ht="6.96" customHeight="1">
      <c r="B84" s="39"/>
      <c r="C84" s="40"/>
      <c r="D84" s="40"/>
      <c r="E84" s="40"/>
      <c r="F84" s="40"/>
      <c r="G84" s="40"/>
      <c r="H84" s="40"/>
      <c r="I84" s="143"/>
      <c r="J84" s="40"/>
      <c r="K84" s="40"/>
      <c r="L84" s="44"/>
    </row>
    <row r="85" s="1" customFormat="1" ht="12.6" customHeight="1">
      <c r="B85" s="39"/>
      <c r="C85" s="33" t="s">
        <v>25</v>
      </c>
      <c r="D85" s="40"/>
      <c r="E85" s="40"/>
      <c r="F85" s="28" t="str">
        <f>E17</f>
        <v>SMO - Městský obvod Ostrava - JIh</v>
      </c>
      <c r="G85" s="40"/>
      <c r="H85" s="40"/>
      <c r="I85" s="145" t="s">
        <v>31</v>
      </c>
      <c r="J85" s="37" t="str">
        <f>E23</f>
        <v>Ing.Arch,David Kotek</v>
      </c>
      <c r="K85" s="40"/>
      <c r="L85" s="44"/>
    </row>
    <row r="86" s="1" customFormat="1" ht="12.6" customHeight="1">
      <c r="B86" s="39"/>
      <c r="C86" s="33" t="s">
        <v>29</v>
      </c>
      <c r="D86" s="40"/>
      <c r="E86" s="40"/>
      <c r="F86" s="28" t="str">
        <f>IF(E20="","",E20)</f>
        <v>Vyplň údaj</v>
      </c>
      <c r="G86" s="40"/>
      <c r="H86" s="40"/>
      <c r="I86" s="145" t="s">
        <v>34</v>
      </c>
      <c r="J86" s="37" t="str">
        <f>E26</f>
        <v>Kolková</v>
      </c>
      <c r="K86" s="40"/>
      <c r="L86" s="44"/>
    </row>
    <row r="87" s="1" customFormat="1" ht="10.32" customHeight="1">
      <c r="B87" s="39"/>
      <c r="C87" s="40"/>
      <c r="D87" s="40"/>
      <c r="E87" s="40"/>
      <c r="F87" s="40"/>
      <c r="G87" s="40"/>
      <c r="H87" s="40"/>
      <c r="I87" s="143"/>
      <c r="J87" s="40"/>
      <c r="K87" s="40"/>
      <c r="L87" s="44"/>
    </row>
    <row r="88" s="10" customFormat="1" ht="29.28" customHeight="1">
      <c r="B88" s="190"/>
      <c r="C88" s="191" t="s">
        <v>128</v>
      </c>
      <c r="D88" s="192" t="s">
        <v>57</v>
      </c>
      <c r="E88" s="192" t="s">
        <v>53</v>
      </c>
      <c r="F88" s="192" t="s">
        <v>54</v>
      </c>
      <c r="G88" s="192" t="s">
        <v>129</v>
      </c>
      <c r="H88" s="192" t="s">
        <v>130</v>
      </c>
      <c r="I88" s="193" t="s">
        <v>131</v>
      </c>
      <c r="J88" s="192" t="s">
        <v>105</v>
      </c>
      <c r="K88" s="194" t="s">
        <v>132</v>
      </c>
      <c r="L88" s="195"/>
      <c r="M88" s="88" t="s">
        <v>19</v>
      </c>
      <c r="N88" s="89" t="s">
        <v>42</v>
      </c>
      <c r="O88" s="89" t="s">
        <v>133</v>
      </c>
      <c r="P88" s="89" t="s">
        <v>134</v>
      </c>
      <c r="Q88" s="89" t="s">
        <v>135</v>
      </c>
      <c r="R88" s="89" t="s">
        <v>136</v>
      </c>
      <c r="S88" s="89" t="s">
        <v>137</v>
      </c>
      <c r="T88" s="90" t="s">
        <v>138</v>
      </c>
    </row>
    <row r="89" s="1" customFormat="1" ht="22.8" customHeight="1">
      <c r="B89" s="39"/>
      <c r="C89" s="95" t="s">
        <v>139</v>
      </c>
      <c r="D89" s="40"/>
      <c r="E89" s="40"/>
      <c r="F89" s="40"/>
      <c r="G89" s="40"/>
      <c r="H89" s="40"/>
      <c r="I89" s="143"/>
      <c r="J89" s="196">
        <f>BK89</f>
        <v>0</v>
      </c>
      <c r="K89" s="40"/>
      <c r="L89" s="44"/>
      <c r="M89" s="91"/>
      <c r="N89" s="92"/>
      <c r="O89" s="92"/>
      <c r="P89" s="197">
        <f>P90</f>
        <v>0</v>
      </c>
      <c r="Q89" s="92"/>
      <c r="R89" s="197">
        <f>R90</f>
        <v>0</v>
      </c>
      <c r="S89" s="92"/>
      <c r="T89" s="198">
        <f>T90</f>
        <v>0</v>
      </c>
      <c r="AT89" s="18" t="s">
        <v>71</v>
      </c>
      <c r="AU89" s="18" t="s">
        <v>106</v>
      </c>
      <c r="BK89" s="199">
        <f>BK90</f>
        <v>0</v>
      </c>
    </row>
    <row r="90" s="11" customFormat="1" ht="25.92" customHeight="1">
      <c r="B90" s="200"/>
      <c r="C90" s="201"/>
      <c r="D90" s="202" t="s">
        <v>71</v>
      </c>
      <c r="E90" s="203" t="s">
        <v>982</v>
      </c>
      <c r="F90" s="203" t="s">
        <v>983</v>
      </c>
      <c r="G90" s="201"/>
      <c r="H90" s="201"/>
      <c r="I90" s="204"/>
      <c r="J90" s="205">
        <f>BK90</f>
        <v>0</v>
      </c>
      <c r="K90" s="201"/>
      <c r="L90" s="206"/>
      <c r="M90" s="207"/>
      <c r="N90" s="208"/>
      <c r="O90" s="208"/>
      <c r="P90" s="209">
        <f>P91+P93+P95</f>
        <v>0</v>
      </c>
      <c r="Q90" s="208"/>
      <c r="R90" s="209">
        <f>R91+R93+R95</f>
        <v>0</v>
      </c>
      <c r="S90" s="208"/>
      <c r="T90" s="210">
        <f>T91+T93+T95</f>
        <v>0</v>
      </c>
      <c r="AR90" s="211" t="s">
        <v>173</v>
      </c>
      <c r="AT90" s="212" t="s">
        <v>71</v>
      </c>
      <c r="AU90" s="212" t="s">
        <v>72</v>
      </c>
      <c r="AY90" s="211" t="s">
        <v>142</v>
      </c>
      <c r="BK90" s="213">
        <f>BK91+BK93+BK95</f>
        <v>0</v>
      </c>
    </row>
    <row r="91" s="11" customFormat="1" ht="22.8" customHeight="1">
      <c r="B91" s="200"/>
      <c r="C91" s="201"/>
      <c r="D91" s="202" t="s">
        <v>71</v>
      </c>
      <c r="E91" s="214" t="s">
        <v>984</v>
      </c>
      <c r="F91" s="214" t="s">
        <v>985</v>
      </c>
      <c r="G91" s="201"/>
      <c r="H91" s="201"/>
      <c r="I91" s="204"/>
      <c r="J91" s="215">
        <f>BK91</f>
        <v>0</v>
      </c>
      <c r="K91" s="201"/>
      <c r="L91" s="206"/>
      <c r="M91" s="207"/>
      <c r="N91" s="208"/>
      <c r="O91" s="208"/>
      <c r="P91" s="209">
        <f>P92</f>
        <v>0</v>
      </c>
      <c r="Q91" s="208"/>
      <c r="R91" s="209">
        <f>R92</f>
        <v>0</v>
      </c>
      <c r="S91" s="208"/>
      <c r="T91" s="210">
        <f>T92</f>
        <v>0</v>
      </c>
      <c r="AR91" s="211" t="s">
        <v>173</v>
      </c>
      <c r="AT91" s="212" t="s">
        <v>71</v>
      </c>
      <c r="AU91" s="212" t="s">
        <v>79</v>
      </c>
      <c r="AY91" s="211" t="s">
        <v>142</v>
      </c>
      <c r="BK91" s="213">
        <f>BK92</f>
        <v>0</v>
      </c>
    </row>
    <row r="92" s="1" customFormat="1" ht="153" customHeight="1">
      <c r="B92" s="39"/>
      <c r="C92" s="216" t="s">
        <v>79</v>
      </c>
      <c r="D92" s="216" t="s">
        <v>144</v>
      </c>
      <c r="E92" s="217" t="s">
        <v>986</v>
      </c>
      <c r="F92" s="218" t="s">
        <v>987</v>
      </c>
      <c r="G92" s="219" t="s">
        <v>567</v>
      </c>
      <c r="H92" s="220">
        <v>1</v>
      </c>
      <c r="I92" s="221"/>
      <c r="J92" s="222">
        <f>ROUND(I92*H92,2)</f>
        <v>0</v>
      </c>
      <c r="K92" s="218" t="s">
        <v>19</v>
      </c>
      <c r="L92" s="44"/>
      <c r="M92" s="223" t="s">
        <v>19</v>
      </c>
      <c r="N92" s="224" t="s">
        <v>43</v>
      </c>
      <c r="O92" s="80"/>
      <c r="P92" s="225">
        <f>O92*H92</f>
        <v>0</v>
      </c>
      <c r="Q92" s="225">
        <v>0</v>
      </c>
      <c r="R92" s="225">
        <f>Q92*H92</f>
        <v>0</v>
      </c>
      <c r="S92" s="225">
        <v>0</v>
      </c>
      <c r="T92" s="226">
        <f>S92*H92</f>
        <v>0</v>
      </c>
      <c r="AR92" s="18" t="s">
        <v>988</v>
      </c>
      <c r="AT92" s="18" t="s">
        <v>144</v>
      </c>
      <c r="AU92" s="18" t="s">
        <v>81</v>
      </c>
      <c r="AY92" s="18" t="s">
        <v>142</v>
      </c>
      <c r="BE92" s="227">
        <f>IF(N92="základní",J92,0)</f>
        <v>0</v>
      </c>
      <c r="BF92" s="227">
        <f>IF(N92="snížená",J92,0)</f>
        <v>0</v>
      </c>
      <c r="BG92" s="227">
        <f>IF(N92="zákl. přenesená",J92,0)</f>
        <v>0</v>
      </c>
      <c r="BH92" s="227">
        <f>IF(N92="sníž. přenesená",J92,0)</f>
        <v>0</v>
      </c>
      <c r="BI92" s="227">
        <f>IF(N92="nulová",J92,0)</f>
        <v>0</v>
      </c>
      <c r="BJ92" s="18" t="s">
        <v>79</v>
      </c>
      <c r="BK92" s="227">
        <f>ROUND(I92*H92,2)</f>
        <v>0</v>
      </c>
      <c r="BL92" s="18" t="s">
        <v>988</v>
      </c>
      <c r="BM92" s="18" t="s">
        <v>989</v>
      </c>
    </row>
    <row r="93" s="11" customFormat="1" ht="22.8" customHeight="1">
      <c r="B93" s="200"/>
      <c r="C93" s="201"/>
      <c r="D93" s="202" t="s">
        <v>71</v>
      </c>
      <c r="E93" s="214" t="s">
        <v>990</v>
      </c>
      <c r="F93" s="214" t="s">
        <v>991</v>
      </c>
      <c r="G93" s="201"/>
      <c r="H93" s="201"/>
      <c r="I93" s="204"/>
      <c r="J93" s="215">
        <f>BK93</f>
        <v>0</v>
      </c>
      <c r="K93" s="201"/>
      <c r="L93" s="206"/>
      <c r="M93" s="207"/>
      <c r="N93" s="208"/>
      <c r="O93" s="208"/>
      <c r="P93" s="209">
        <f>P94</f>
        <v>0</v>
      </c>
      <c r="Q93" s="208"/>
      <c r="R93" s="209">
        <f>R94</f>
        <v>0</v>
      </c>
      <c r="S93" s="208"/>
      <c r="T93" s="210">
        <f>T94</f>
        <v>0</v>
      </c>
      <c r="AR93" s="211" t="s">
        <v>173</v>
      </c>
      <c r="AT93" s="212" t="s">
        <v>71</v>
      </c>
      <c r="AU93" s="212" t="s">
        <v>79</v>
      </c>
      <c r="AY93" s="211" t="s">
        <v>142</v>
      </c>
      <c r="BK93" s="213">
        <f>BK94</f>
        <v>0</v>
      </c>
    </row>
    <row r="94" s="1" customFormat="1" ht="214.2" customHeight="1">
      <c r="B94" s="39"/>
      <c r="C94" s="216" t="s">
        <v>81</v>
      </c>
      <c r="D94" s="216" t="s">
        <v>144</v>
      </c>
      <c r="E94" s="217" t="s">
        <v>992</v>
      </c>
      <c r="F94" s="218" t="s">
        <v>993</v>
      </c>
      <c r="G94" s="219" t="s">
        <v>994</v>
      </c>
      <c r="H94" s="220">
        <v>1</v>
      </c>
      <c r="I94" s="221"/>
      <c r="J94" s="222">
        <f>ROUND(I94*H94,2)</f>
        <v>0</v>
      </c>
      <c r="K94" s="218" t="s">
        <v>19</v>
      </c>
      <c r="L94" s="44"/>
      <c r="M94" s="223" t="s">
        <v>19</v>
      </c>
      <c r="N94" s="224" t="s">
        <v>43</v>
      </c>
      <c r="O94" s="80"/>
      <c r="P94" s="225">
        <f>O94*H94</f>
        <v>0</v>
      </c>
      <c r="Q94" s="225">
        <v>0</v>
      </c>
      <c r="R94" s="225">
        <f>Q94*H94</f>
        <v>0</v>
      </c>
      <c r="S94" s="225">
        <v>0</v>
      </c>
      <c r="T94" s="226">
        <f>S94*H94</f>
        <v>0</v>
      </c>
      <c r="AR94" s="18" t="s">
        <v>988</v>
      </c>
      <c r="AT94" s="18" t="s">
        <v>144</v>
      </c>
      <c r="AU94" s="18" t="s">
        <v>81</v>
      </c>
      <c r="AY94" s="18" t="s">
        <v>142</v>
      </c>
      <c r="BE94" s="227">
        <f>IF(N94="základní",J94,0)</f>
        <v>0</v>
      </c>
      <c r="BF94" s="227">
        <f>IF(N94="snížená",J94,0)</f>
        <v>0</v>
      </c>
      <c r="BG94" s="227">
        <f>IF(N94="zákl. přenesená",J94,0)</f>
        <v>0</v>
      </c>
      <c r="BH94" s="227">
        <f>IF(N94="sníž. přenesená",J94,0)</f>
        <v>0</v>
      </c>
      <c r="BI94" s="227">
        <f>IF(N94="nulová",J94,0)</f>
        <v>0</v>
      </c>
      <c r="BJ94" s="18" t="s">
        <v>79</v>
      </c>
      <c r="BK94" s="227">
        <f>ROUND(I94*H94,2)</f>
        <v>0</v>
      </c>
      <c r="BL94" s="18" t="s">
        <v>988</v>
      </c>
      <c r="BM94" s="18" t="s">
        <v>995</v>
      </c>
    </row>
    <row r="95" s="11" customFormat="1" ht="22.8" customHeight="1">
      <c r="B95" s="200"/>
      <c r="C95" s="201"/>
      <c r="D95" s="202" t="s">
        <v>71</v>
      </c>
      <c r="E95" s="214" t="s">
        <v>996</v>
      </c>
      <c r="F95" s="214" t="s">
        <v>997</v>
      </c>
      <c r="G95" s="201"/>
      <c r="H95" s="201"/>
      <c r="I95" s="204"/>
      <c r="J95" s="215">
        <f>BK95</f>
        <v>0</v>
      </c>
      <c r="K95" s="201"/>
      <c r="L95" s="206"/>
      <c r="M95" s="207"/>
      <c r="N95" s="208"/>
      <c r="O95" s="208"/>
      <c r="P95" s="209">
        <f>SUM(P96:P97)</f>
        <v>0</v>
      </c>
      <c r="Q95" s="208"/>
      <c r="R95" s="209">
        <f>SUM(R96:R97)</f>
        <v>0</v>
      </c>
      <c r="S95" s="208"/>
      <c r="T95" s="210">
        <f>SUM(T96:T97)</f>
        <v>0</v>
      </c>
      <c r="AR95" s="211" t="s">
        <v>173</v>
      </c>
      <c r="AT95" s="212" t="s">
        <v>71</v>
      </c>
      <c r="AU95" s="212" t="s">
        <v>79</v>
      </c>
      <c r="AY95" s="211" t="s">
        <v>142</v>
      </c>
      <c r="BK95" s="213">
        <f>SUM(BK96:BK97)</f>
        <v>0</v>
      </c>
    </row>
    <row r="96" s="1" customFormat="1" ht="91.8" customHeight="1">
      <c r="B96" s="39"/>
      <c r="C96" s="216" t="s">
        <v>162</v>
      </c>
      <c r="D96" s="216" t="s">
        <v>144</v>
      </c>
      <c r="E96" s="217" t="s">
        <v>998</v>
      </c>
      <c r="F96" s="218" t="s">
        <v>999</v>
      </c>
      <c r="G96" s="219" t="s">
        <v>567</v>
      </c>
      <c r="H96" s="220">
        <v>1</v>
      </c>
      <c r="I96" s="221"/>
      <c r="J96" s="222">
        <f>ROUND(I96*H96,2)</f>
        <v>0</v>
      </c>
      <c r="K96" s="218" t="s">
        <v>19</v>
      </c>
      <c r="L96" s="44"/>
      <c r="M96" s="223" t="s">
        <v>19</v>
      </c>
      <c r="N96" s="224" t="s">
        <v>43</v>
      </c>
      <c r="O96" s="80"/>
      <c r="P96" s="225">
        <f>O96*H96</f>
        <v>0</v>
      </c>
      <c r="Q96" s="225">
        <v>0</v>
      </c>
      <c r="R96" s="225">
        <f>Q96*H96</f>
        <v>0</v>
      </c>
      <c r="S96" s="225">
        <v>0</v>
      </c>
      <c r="T96" s="226">
        <f>S96*H96</f>
        <v>0</v>
      </c>
      <c r="AR96" s="18" t="s">
        <v>988</v>
      </c>
      <c r="AT96" s="18" t="s">
        <v>144</v>
      </c>
      <c r="AU96" s="18" t="s">
        <v>81</v>
      </c>
      <c r="AY96" s="18" t="s">
        <v>142</v>
      </c>
      <c r="BE96" s="227">
        <f>IF(N96="základní",J96,0)</f>
        <v>0</v>
      </c>
      <c r="BF96" s="227">
        <f>IF(N96="snížená",J96,0)</f>
        <v>0</v>
      </c>
      <c r="BG96" s="227">
        <f>IF(N96="zákl. přenesená",J96,0)</f>
        <v>0</v>
      </c>
      <c r="BH96" s="227">
        <f>IF(N96="sníž. přenesená",J96,0)</f>
        <v>0</v>
      </c>
      <c r="BI96" s="227">
        <f>IF(N96="nulová",J96,0)</f>
        <v>0</v>
      </c>
      <c r="BJ96" s="18" t="s">
        <v>79</v>
      </c>
      <c r="BK96" s="227">
        <f>ROUND(I96*H96,2)</f>
        <v>0</v>
      </c>
      <c r="BL96" s="18" t="s">
        <v>988</v>
      </c>
      <c r="BM96" s="18" t="s">
        <v>1000</v>
      </c>
    </row>
    <row r="97" s="1" customFormat="1" ht="40.8" customHeight="1">
      <c r="B97" s="39"/>
      <c r="C97" s="216" t="s">
        <v>149</v>
      </c>
      <c r="D97" s="216" t="s">
        <v>144</v>
      </c>
      <c r="E97" s="217" t="s">
        <v>1001</v>
      </c>
      <c r="F97" s="218" t="s">
        <v>1002</v>
      </c>
      <c r="G97" s="219" t="s">
        <v>567</v>
      </c>
      <c r="H97" s="220">
        <v>1</v>
      </c>
      <c r="I97" s="221"/>
      <c r="J97" s="222">
        <f>ROUND(I97*H97,2)</f>
        <v>0</v>
      </c>
      <c r="K97" s="218" t="s">
        <v>19</v>
      </c>
      <c r="L97" s="44"/>
      <c r="M97" s="284" t="s">
        <v>19</v>
      </c>
      <c r="N97" s="285" t="s">
        <v>43</v>
      </c>
      <c r="O97" s="286"/>
      <c r="P97" s="287">
        <f>O97*H97</f>
        <v>0</v>
      </c>
      <c r="Q97" s="287">
        <v>0</v>
      </c>
      <c r="R97" s="287">
        <f>Q97*H97</f>
        <v>0</v>
      </c>
      <c r="S97" s="287">
        <v>0</v>
      </c>
      <c r="T97" s="288">
        <f>S97*H97</f>
        <v>0</v>
      </c>
      <c r="AR97" s="18" t="s">
        <v>988</v>
      </c>
      <c r="AT97" s="18" t="s">
        <v>144</v>
      </c>
      <c r="AU97" s="18" t="s">
        <v>81</v>
      </c>
      <c r="AY97" s="18" t="s">
        <v>142</v>
      </c>
      <c r="BE97" s="227">
        <f>IF(N97="základní",J97,0)</f>
        <v>0</v>
      </c>
      <c r="BF97" s="227">
        <f>IF(N97="snížená",J97,0)</f>
        <v>0</v>
      </c>
      <c r="BG97" s="227">
        <f>IF(N97="zákl. přenesená",J97,0)</f>
        <v>0</v>
      </c>
      <c r="BH97" s="227">
        <f>IF(N97="sníž. přenesená",J97,0)</f>
        <v>0</v>
      </c>
      <c r="BI97" s="227">
        <f>IF(N97="nulová",J97,0)</f>
        <v>0</v>
      </c>
      <c r="BJ97" s="18" t="s">
        <v>79</v>
      </c>
      <c r="BK97" s="227">
        <f>ROUND(I97*H97,2)</f>
        <v>0</v>
      </c>
      <c r="BL97" s="18" t="s">
        <v>988</v>
      </c>
      <c r="BM97" s="18" t="s">
        <v>1003</v>
      </c>
    </row>
    <row r="98" s="1" customFormat="1" ht="6.96" customHeight="1">
      <c r="B98" s="58"/>
      <c r="C98" s="59"/>
      <c r="D98" s="59"/>
      <c r="E98" s="59"/>
      <c r="F98" s="59"/>
      <c r="G98" s="59"/>
      <c r="H98" s="59"/>
      <c r="I98" s="167"/>
      <c r="J98" s="59"/>
      <c r="K98" s="59"/>
      <c r="L98" s="44"/>
    </row>
  </sheetData>
  <sheetProtection sheet="1" autoFilter="0" formatColumns="0" formatRows="0" objects="1" scenarios="1" spinCount="100000" saltValue="6M1cjsqBas60uYmTqTjuo7ehsq98VsIOmSbVNqvCe4ThyJdiDtNtYS9y9QQmb7OqwKpNPv2T2QM6RALokb8ZoA==" hashValue="9tA3H4oRm3B47WN2QwSrzxcmBox6F+eBC/PuteHDuEi0ydNdgI8h5bOfwOqYwq6l85FZePtpLyFKmspNzBcTwg==" algorithmName="SHA-512" password="CC35"/>
  <autoFilter ref="C88:K9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289" customWidth="1"/>
    <col min="2" max="2" width="1.664063" style="289" customWidth="1"/>
    <col min="3" max="4" width="5" style="289" customWidth="1"/>
    <col min="5" max="5" width="11.71" style="289" customWidth="1"/>
    <col min="6" max="6" width="9.14" style="289" customWidth="1"/>
    <col min="7" max="7" width="5" style="289" customWidth="1"/>
    <col min="8" max="8" width="77.86" style="289" customWidth="1"/>
    <col min="9" max="10" width="20" style="289" customWidth="1"/>
    <col min="11" max="11" width="1.664063" style="289" customWidth="1"/>
  </cols>
  <sheetData>
    <row r="1" ht="37.5" customHeight="1"/>
    <row r="2" ht="7.5" customHeight="1">
      <c r="B2" s="290"/>
      <c r="C2" s="291"/>
      <c r="D2" s="291"/>
      <c r="E2" s="291"/>
      <c r="F2" s="291"/>
      <c r="G2" s="291"/>
      <c r="H2" s="291"/>
      <c r="I2" s="291"/>
      <c r="J2" s="291"/>
      <c r="K2" s="292"/>
    </row>
    <row r="3" s="16" customFormat="1" ht="45" customHeight="1">
      <c r="B3" s="293"/>
      <c r="C3" s="294" t="s">
        <v>1004</v>
      </c>
      <c r="D3" s="294"/>
      <c r="E3" s="294"/>
      <c r="F3" s="294"/>
      <c r="G3" s="294"/>
      <c r="H3" s="294"/>
      <c r="I3" s="294"/>
      <c r="J3" s="294"/>
      <c r="K3" s="295"/>
    </row>
    <row r="4" ht="25.5" customHeight="1">
      <c r="B4" s="296"/>
      <c r="C4" s="297" t="s">
        <v>1005</v>
      </c>
      <c r="D4" s="297"/>
      <c r="E4" s="297"/>
      <c r="F4" s="297"/>
      <c r="G4" s="297"/>
      <c r="H4" s="297"/>
      <c r="I4" s="297"/>
      <c r="J4" s="297"/>
      <c r="K4" s="298"/>
    </row>
    <row r="5" ht="5.25" customHeight="1">
      <c r="B5" s="296"/>
      <c r="C5" s="299"/>
      <c r="D5" s="299"/>
      <c r="E5" s="299"/>
      <c r="F5" s="299"/>
      <c r="G5" s="299"/>
      <c r="H5" s="299"/>
      <c r="I5" s="299"/>
      <c r="J5" s="299"/>
      <c r="K5" s="298"/>
    </row>
    <row r="6" ht="15" customHeight="1">
      <c r="B6" s="296"/>
      <c r="C6" s="300" t="s">
        <v>1006</v>
      </c>
      <c r="D6" s="300"/>
      <c r="E6" s="300"/>
      <c r="F6" s="300"/>
      <c r="G6" s="300"/>
      <c r="H6" s="300"/>
      <c r="I6" s="300"/>
      <c r="J6" s="300"/>
      <c r="K6" s="298"/>
    </row>
    <row r="7" ht="15" customHeight="1">
      <c r="B7" s="301"/>
      <c r="C7" s="300" t="s">
        <v>1007</v>
      </c>
      <c r="D7" s="300"/>
      <c r="E7" s="300"/>
      <c r="F7" s="300"/>
      <c r="G7" s="300"/>
      <c r="H7" s="300"/>
      <c r="I7" s="300"/>
      <c r="J7" s="300"/>
      <c r="K7" s="298"/>
    </row>
    <row r="8" ht="12.75" customHeight="1">
      <c r="B8" s="301"/>
      <c r="C8" s="300"/>
      <c r="D8" s="300"/>
      <c r="E8" s="300"/>
      <c r="F8" s="300"/>
      <c r="G8" s="300"/>
      <c r="H8" s="300"/>
      <c r="I8" s="300"/>
      <c r="J8" s="300"/>
      <c r="K8" s="298"/>
    </row>
    <row r="9" ht="15" customHeight="1">
      <c r="B9" s="301"/>
      <c r="C9" s="300" t="s">
        <v>1008</v>
      </c>
      <c r="D9" s="300"/>
      <c r="E9" s="300"/>
      <c r="F9" s="300"/>
      <c r="G9" s="300"/>
      <c r="H9" s="300"/>
      <c r="I9" s="300"/>
      <c r="J9" s="300"/>
      <c r="K9" s="298"/>
    </row>
    <row r="10" ht="15" customHeight="1">
      <c r="B10" s="301"/>
      <c r="C10" s="300"/>
      <c r="D10" s="300" t="s">
        <v>1009</v>
      </c>
      <c r="E10" s="300"/>
      <c r="F10" s="300"/>
      <c r="G10" s="300"/>
      <c r="H10" s="300"/>
      <c r="I10" s="300"/>
      <c r="J10" s="300"/>
      <c r="K10" s="298"/>
    </row>
    <row r="11" ht="15" customHeight="1">
      <c r="B11" s="301"/>
      <c r="C11" s="302"/>
      <c r="D11" s="300" t="s">
        <v>1010</v>
      </c>
      <c r="E11" s="300"/>
      <c r="F11" s="300"/>
      <c r="G11" s="300"/>
      <c r="H11" s="300"/>
      <c r="I11" s="300"/>
      <c r="J11" s="300"/>
      <c r="K11" s="298"/>
    </row>
    <row r="12" ht="15" customHeight="1">
      <c r="B12" s="301"/>
      <c r="C12" s="302"/>
      <c r="D12" s="300"/>
      <c r="E12" s="300"/>
      <c r="F12" s="300"/>
      <c r="G12" s="300"/>
      <c r="H12" s="300"/>
      <c r="I12" s="300"/>
      <c r="J12" s="300"/>
      <c r="K12" s="298"/>
    </row>
    <row r="13" ht="15" customHeight="1">
      <c r="B13" s="301"/>
      <c r="C13" s="302"/>
      <c r="D13" s="303" t="s">
        <v>1011</v>
      </c>
      <c r="E13" s="300"/>
      <c r="F13" s="300"/>
      <c r="G13" s="300"/>
      <c r="H13" s="300"/>
      <c r="I13" s="300"/>
      <c r="J13" s="300"/>
      <c r="K13" s="298"/>
    </row>
    <row r="14" ht="12.75" customHeight="1">
      <c r="B14" s="301"/>
      <c r="C14" s="302"/>
      <c r="D14" s="302"/>
      <c r="E14" s="302"/>
      <c r="F14" s="302"/>
      <c r="G14" s="302"/>
      <c r="H14" s="302"/>
      <c r="I14" s="302"/>
      <c r="J14" s="302"/>
      <c r="K14" s="298"/>
    </row>
    <row r="15" ht="15" customHeight="1">
      <c r="B15" s="301"/>
      <c r="C15" s="302"/>
      <c r="D15" s="300" t="s">
        <v>1012</v>
      </c>
      <c r="E15" s="300"/>
      <c r="F15" s="300"/>
      <c r="G15" s="300"/>
      <c r="H15" s="300"/>
      <c r="I15" s="300"/>
      <c r="J15" s="300"/>
      <c r="K15" s="298"/>
    </row>
    <row r="16" ht="15" customHeight="1">
      <c r="B16" s="301"/>
      <c r="C16" s="302"/>
      <c r="D16" s="300" t="s">
        <v>1013</v>
      </c>
      <c r="E16" s="300"/>
      <c r="F16" s="300"/>
      <c r="G16" s="300"/>
      <c r="H16" s="300"/>
      <c r="I16" s="300"/>
      <c r="J16" s="300"/>
      <c r="K16" s="298"/>
    </row>
    <row r="17" ht="15" customHeight="1">
      <c r="B17" s="301"/>
      <c r="C17" s="302"/>
      <c r="D17" s="300" t="s">
        <v>1014</v>
      </c>
      <c r="E17" s="300"/>
      <c r="F17" s="300"/>
      <c r="G17" s="300"/>
      <c r="H17" s="300"/>
      <c r="I17" s="300"/>
      <c r="J17" s="300"/>
      <c r="K17" s="298"/>
    </row>
    <row r="18" ht="15" customHeight="1">
      <c r="B18" s="301"/>
      <c r="C18" s="302"/>
      <c r="D18" s="302"/>
      <c r="E18" s="304" t="s">
        <v>78</v>
      </c>
      <c r="F18" s="300" t="s">
        <v>1015</v>
      </c>
      <c r="G18" s="300"/>
      <c r="H18" s="300"/>
      <c r="I18" s="300"/>
      <c r="J18" s="300"/>
      <c r="K18" s="298"/>
    </row>
    <row r="19" ht="15" customHeight="1">
      <c r="B19" s="301"/>
      <c r="C19" s="302"/>
      <c r="D19" s="302"/>
      <c r="E19" s="304" t="s">
        <v>1016</v>
      </c>
      <c r="F19" s="300" t="s">
        <v>1017</v>
      </c>
      <c r="G19" s="300"/>
      <c r="H19" s="300"/>
      <c r="I19" s="300"/>
      <c r="J19" s="300"/>
      <c r="K19" s="298"/>
    </row>
    <row r="20" ht="15" customHeight="1">
      <c r="B20" s="301"/>
      <c r="C20" s="302"/>
      <c r="D20" s="302"/>
      <c r="E20" s="304" t="s">
        <v>1018</v>
      </c>
      <c r="F20" s="300" t="s">
        <v>1019</v>
      </c>
      <c r="G20" s="300"/>
      <c r="H20" s="300"/>
      <c r="I20" s="300"/>
      <c r="J20" s="300"/>
      <c r="K20" s="298"/>
    </row>
    <row r="21" ht="15" customHeight="1">
      <c r="B21" s="301"/>
      <c r="C21" s="302"/>
      <c r="D21" s="302"/>
      <c r="E21" s="304" t="s">
        <v>93</v>
      </c>
      <c r="F21" s="300" t="s">
        <v>1020</v>
      </c>
      <c r="G21" s="300"/>
      <c r="H21" s="300"/>
      <c r="I21" s="300"/>
      <c r="J21" s="300"/>
      <c r="K21" s="298"/>
    </row>
    <row r="22" ht="15" customHeight="1">
      <c r="B22" s="301"/>
      <c r="C22" s="302"/>
      <c r="D22" s="302"/>
      <c r="E22" s="304" t="s">
        <v>1021</v>
      </c>
      <c r="F22" s="300" t="s">
        <v>1022</v>
      </c>
      <c r="G22" s="300"/>
      <c r="H22" s="300"/>
      <c r="I22" s="300"/>
      <c r="J22" s="300"/>
      <c r="K22" s="298"/>
    </row>
    <row r="23" ht="15" customHeight="1">
      <c r="B23" s="301"/>
      <c r="C23" s="302"/>
      <c r="D23" s="302"/>
      <c r="E23" s="304" t="s">
        <v>85</v>
      </c>
      <c r="F23" s="300" t="s">
        <v>1023</v>
      </c>
      <c r="G23" s="300"/>
      <c r="H23" s="300"/>
      <c r="I23" s="300"/>
      <c r="J23" s="300"/>
      <c r="K23" s="298"/>
    </row>
    <row r="24" ht="12.75" customHeight="1">
      <c r="B24" s="301"/>
      <c r="C24" s="302"/>
      <c r="D24" s="302"/>
      <c r="E24" s="302"/>
      <c r="F24" s="302"/>
      <c r="G24" s="302"/>
      <c r="H24" s="302"/>
      <c r="I24" s="302"/>
      <c r="J24" s="302"/>
      <c r="K24" s="298"/>
    </row>
    <row r="25" ht="15" customHeight="1">
      <c r="B25" s="301"/>
      <c r="C25" s="300" t="s">
        <v>1024</v>
      </c>
      <c r="D25" s="300"/>
      <c r="E25" s="300"/>
      <c r="F25" s="300"/>
      <c r="G25" s="300"/>
      <c r="H25" s="300"/>
      <c r="I25" s="300"/>
      <c r="J25" s="300"/>
      <c r="K25" s="298"/>
    </row>
    <row r="26" ht="15" customHeight="1">
      <c r="B26" s="301"/>
      <c r="C26" s="300" t="s">
        <v>1025</v>
      </c>
      <c r="D26" s="300"/>
      <c r="E26" s="300"/>
      <c r="F26" s="300"/>
      <c r="G26" s="300"/>
      <c r="H26" s="300"/>
      <c r="I26" s="300"/>
      <c r="J26" s="300"/>
      <c r="K26" s="298"/>
    </row>
    <row r="27" ht="15" customHeight="1">
      <c r="B27" s="301"/>
      <c r="C27" s="300"/>
      <c r="D27" s="300" t="s">
        <v>1026</v>
      </c>
      <c r="E27" s="300"/>
      <c r="F27" s="300"/>
      <c r="G27" s="300"/>
      <c r="H27" s="300"/>
      <c r="I27" s="300"/>
      <c r="J27" s="300"/>
      <c r="K27" s="298"/>
    </row>
    <row r="28" ht="15" customHeight="1">
      <c r="B28" s="301"/>
      <c r="C28" s="302"/>
      <c r="D28" s="300" t="s">
        <v>1027</v>
      </c>
      <c r="E28" s="300"/>
      <c r="F28" s="300"/>
      <c r="G28" s="300"/>
      <c r="H28" s="300"/>
      <c r="I28" s="300"/>
      <c r="J28" s="300"/>
      <c r="K28" s="298"/>
    </row>
    <row r="29" ht="12.75" customHeight="1">
      <c r="B29" s="301"/>
      <c r="C29" s="302"/>
      <c r="D29" s="302"/>
      <c r="E29" s="302"/>
      <c r="F29" s="302"/>
      <c r="G29" s="302"/>
      <c r="H29" s="302"/>
      <c r="I29" s="302"/>
      <c r="J29" s="302"/>
      <c r="K29" s="298"/>
    </row>
    <row r="30" ht="15" customHeight="1">
      <c r="B30" s="301"/>
      <c r="C30" s="302"/>
      <c r="D30" s="300" t="s">
        <v>1028</v>
      </c>
      <c r="E30" s="300"/>
      <c r="F30" s="300"/>
      <c r="G30" s="300"/>
      <c r="H30" s="300"/>
      <c r="I30" s="300"/>
      <c r="J30" s="300"/>
      <c r="K30" s="298"/>
    </row>
    <row r="31" ht="15" customHeight="1">
      <c r="B31" s="301"/>
      <c r="C31" s="302"/>
      <c r="D31" s="300" t="s">
        <v>1029</v>
      </c>
      <c r="E31" s="300"/>
      <c r="F31" s="300"/>
      <c r="G31" s="300"/>
      <c r="H31" s="300"/>
      <c r="I31" s="300"/>
      <c r="J31" s="300"/>
      <c r="K31" s="298"/>
    </row>
    <row r="32" ht="12.75" customHeight="1">
      <c r="B32" s="301"/>
      <c r="C32" s="302"/>
      <c r="D32" s="302"/>
      <c r="E32" s="302"/>
      <c r="F32" s="302"/>
      <c r="G32" s="302"/>
      <c r="H32" s="302"/>
      <c r="I32" s="302"/>
      <c r="J32" s="302"/>
      <c r="K32" s="298"/>
    </row>
    <row r="33" ht="15" customHeight="1">
      <c r="B33" s="301"/>
      <c r="C33" s="302"/>
      <c r="D33" s="300" t="s">
        <v>1030</v>
      </c>
      <c r="E33" s="300"/>
      <c r="F33" s="300"/>
      <c r="G33" s="300"/>
      <c r="H33" s="300"/>
      <c r="I33" s="300"/>
      <c r="J33" s="300"/>
      <c r="K33" s="298"/>
    </row>
    <row r="34" ht="15" customHeight="1">
      <c r="B34" s="301"/>
      <c r="C34" s="302"/>
      <c r="D34" s="300" t="s">
        <v>1031</v>
      </c>
      <c r="E34" s="300"/>
      <c r="F34" s="300"/>
      <c r="G34" s="300"/>
      <c r="H34" s="300"/>
      <c r="I34" s="300"/>
      <c r="J34" s="300"/>
      <c r="K34" s="298"/>
    </row>
    <row r="35" ht="15" customHeight="1">
      <c r="B35" s="301"/>
      <c r="C35" s="302"/>
      <c r="D35" s="300" t="s">
        <v>1032</v>
      </c>
      <c r="E35" s="300"/>
      <c r="F35" s="300"/>
      <c r="G35" s="300"/>
      <c r="H35" s="300"/>
      <c r="I35" s="300"/>
      <c r="J35" s="300"/>
      <c r="K35" s="298"/>
    </row>
    <row r="36" ht="15" customHeight="1">
      <c r="B36" s="301"/>
      <c r="C36" s="302"/>
      <c r="D36" s="300"/>
      <c r="E36" s="303" t="s">
        <v>128</v>
      </c>
      <c r="F36" s="300"/>
      <c r="G36" s="300" t="s">
        <v>1033</v>
      </c>
      <c r="H36" s="300"/>
      <c r="I36" s="300"/>
      <c r="J36" s="300"/>
      <c r="K36" s="298"/>
    </row>
    <row r="37" ht="30.75" customHeight="1">
      <c r="B37" s="301"/>
      <c r="C37" s="302"/>
      <c r="D37" s="300"/>
      <c r="E37" s="303" t="s">
        <v>1034</v>
      </c>
      <c r="F37" s="300"/>
      <c r="G37" s="300" t="s">
        <v>1035</v>
      </c>
      <c r="H37" s="300"/>
      <c r="I37" s="300"/>
      <c r="J37" s="300"/>
      <c r="K37" s="298"/>
    </row>
    <row r="38" ht="15" customHeight="1">
      <c r="B38" s="301"/>
      <c r="C38" s="302"/>
      <c r="D38" s="300"/>
      <c r="E38" s="303" t="s">
        <v>53</v>
      </c>
      <c r="F38" s="300"/>
      <c r="G38" s="300" t="s">
        <v>1036</v>
      </c>
      <c r="H38" s="300"/>
      <c r="I38" s="300"/>
      <c r="J38" s="300"/>
      <c r="K38" s="298"/>
    </row>
    <row r="39" ht="15" customHeight="1">
      <c r="B39" s="301"/>
      <c r="C39" s="302"/>
      <c r="D39" s="300"/>
      <c r="E39" s="303" t="s">
        <v>54</v>
      </c>
      <c r="F39" s="300"/>
      <c r="G39" s="300" t="s">
        <v>1037</v>
      </c>
      <c r="H39" s="300"/>
      <c r="I39" s="300"/>
      <c r="J39" s="300"/>
      <c r="K39" s="298"/>
    </row>
    <row r="40" ht="15" customHeight="1">
      <c r="B40" s="301"/>
      <c r="C40" s="302"/>
      <c r="D40" s="300"/>
      <c r="E40" s="303" t="s">
        <v>129</v>
      </c>
      <c r="F40" s="300"/>
      <c r="G40" s="300" t="s">
        <v>1038</v>
      </c>
      <c r="H40" s="300"/>
      <c r="I40" s="300"/>
      <c r="J40" s="300"/>
      <c r="K40" s="298"/>
    </row>
    <row r="41" ht="15" customHeight="1">
      <c r="B41" s="301"/>
      <c r="C41" s="302"/>
      <c r="D41" s="300"/>
      <c r="E41" s="303" t="s">
        <v>130</v>
      </c>
      <c r="F41" s="300"/>
      <c r="G41" s="300" t="s">
        <v>1039</v>
      </c>
      <c r="H41" s="300"/>
      <c r="I41" s="300"/>
      <c r="J41" s="300"/>
      <c r="K41" s="298"/>
    </row>
    <row r="42" ht="15" customHeight="1">
      <c r="B42" s="301"/>
      <c r="C42" s="302"/>
      <c r="D42" s="300"/>
      <c r="E42" s="303" t="s">
        <v>1040</v>
      </c>
      <c r="F42" s="300"/>
      <c r="G42" s="300" t="s">
        <v>1041</v>
      </c>
      <c r="H42" s="300"/>
      <c r="I42" s="300"/>
      <c r="J42" s="300"/>
      <c r="K42" s="298"/>
    </row>
    <row r="43" ht="15" customHeight="1">
      <c r="B43" s="301"/>
      <c r="C43" s="302"/>
      <c r="D43" s="300"/>
      <c r="E43" s="303"/>
      <c r="F43" s="300"/>
      <c r="G43" s="300" t="s">
        <v>1042</v>
      </c>
      <c r="H43" s="300"/>
      <c r="I43" s="300"/>
      <c r="J43" s="300"/>
      <c r="K43" s="298"/>
    </row>
    <row r="44" ht="15" customHeight="1">
      <c r="B44" s="301"/>
      <c r="C44" s="302"/>
      <c r="D44" s="300"/>
      <c r="E44" s="303" t="s">
        <v>1043</v>
      </c>
      <c r="F44" s="300"/>
      <c r="G44" s="300" t="s">
        <v>1044</v>
      </c>
      <c r="H44" s="300"/>
      <c r="I44" s="300"/>
      <c r="J44" s="300"/>
      <c r="K44" s="298"/>
    </row>
    <row r="45" ht="15" customHeight="1">
      <c r="B45" s="301"/>
      <c r="C45" s="302"/>
      <c r="D45" s="300"/>
      <c r="E45" s="303" t="s">
        <v>132</v>
      </c>
      <c r="F45" s="300"/>
      <c r="G45" s="300" t="s">
        <v>1045</v>
      </c>
      <c r="H45" s="300"/>
      <c r="I45" s="300"/>
      <c r="J45" s="300"/>
      <c r="K45" s="298"/>
    </row>
    <row r="46" ht="12.75" customHeight="1">
      <c r="B46" s="301"/>
      <c r="C46" s="302"/>
      <c r="D46" s="300"/>
      <c r="E46" s="300"/>
      <c r="F46" s="300"/>
      <c r="G46" s="300"/>
      <c r="H46" s="300"/>
      <c r="I46" s="300"/>
      <c r="J46" s="300"/>
      <c r="K46" s="298"/>
    </row>
    <row r="47" ht="15" customHeight="1">
      <c r="B47" s="301"/>
      <c r="C47" s="302"/>
      <c r="D47" s="300" t="s">
        <v>1046</v>
      </c>
      <c r="E47" s="300"/>
      <c r="F47" s="300"/>
      <c r="G47" s="300"/>
      <c r="H47" s="300"/>
      <c r="I47" s="300"/>
      <c r="J47" s="300"/>
      <c r="K47" s="298"/>
    </row>
    <row r="48" ht="15" customHeight="1">
      <c r="B48" s="301"/>
      <c r="C48" s="302"/>
      <c r="D48" s="302"/>
      <c r="E48" s="300" t="s">
        <v>1047</v>
      </c>
      <c r="F48" s="300"/>
      <c r="G48" s="300"/>
      <c r="H48" s="300"/>
      <c r="I48" s="300"/>
      <c r="J48" s="300"/>
      <c r="K48" s="298"/>
    </row>
    <row r="49" ht="15" customHeight="1">
      <c r="B49" s="301"/>
      <c r="C49" s="302"/>
      <c r="D49" s="302"/>
      <c r="E49" s="300" t="s">
        <v>1048</v>
      </c>
      <c r="F49" s="300"/>
      <c r="G49" s="300"/>
      <c r="H49" s="300"/>
      <c r="I49" s="300"/>
      <c r="J49" s="300"/>
      <c r="K49" s="298"/>
    </row>
    <row r="50" ht="15" customHeight="1">
      <c r="B50" s="301"/>
      <c r="C50" s="302"/>
      <c r="D50" s="302"/>
      <c r="E50" s="300" t="s">
        <v>1049</v>
      </c>
      <c r="F50" s="300"/>
      <c r="G50" s="300"/>
      <c r="H50" s="300"/>
      <c r="I50" s="300"/>
      <c r="J50" s="300"/>
      <c r="K50" s="298"/>
    </row>
    <row r="51" ht="15" customHeight="1">
      <c r="B51" s="301"/>
      <c r="C51" s="302"/>
      <c r="D51" s="300" t="s">
        <v>1050</v>
      </c>
      <c r="E51" s="300"/>
      <c r="F51" s="300"/>
      <c r="G51" s="300"/>
      <c r="H51" s="300"/>
      <c r="I51" s="300"/>
      <c r="J51" s="300"/>
      <c r="K51" s="298"/>
    </row>
    <row r="52" ht="25.5" customHeight="1">
      <c r="B52" s="296"/>
      <c r="C52" s="297" t="s">
        <v>1051</v>
      </c>
      <c r="D52" s="297"/>
      <c r="E52" s="297"/>
      <c r="F52" s="297"/>
      <c r="G52" s="297"/>
      <c r="H52" s="297"/>
      <c r="I52" s="297"/>
      <c r="J52" s="297"/>
      <c r="K52" s="298"/>
    </row>
    <row r="53" ht="5.25" customHeight="1">
      <c r="B53" s="296"/>
      <c r="C53" s="299"/>
      <c r="D53" s="299"/>
      <c r="E53" s="299"/>
      <c r="F53" s="299"/>
      <c r="G53" s="299"/>
      <c r="H53" s="299"/>
      <c r="I53" s="299"/>
      <c r="J53" s="299"/>
      <c r="K53" s="298"/>
    </row>
    <row r="54" ht="15" customHeight="1">
      <c r="B54" s="296"/>
      <c r="C54" s="300" t="s">
        <v>1052</v>
      </c>
      <c r="D54" s="300"/>
      <c r="E54" s="300"/>
      <c r="F54" s="300"/>
      <c r="G54" s="300"/>
      <c r="H54" s="300"/>
      <c r="I54" s="300"/>
      <c r="J54" s="300"/>
      <c r="K54" s="298"/>
    </row>
    <row r="55" ht="15" customHeight="1">
      <c r="B55" s="296"/>
      <c r="C55" s="300" t="s">
        <v>1053</v>
      </c>
      <c r="D55" s="300"/>
      <c r="E55" s="300"/>
      <c r="F55" s="300"/>
      <c r="G55" s="300"/>
      <c r="H55" s="300"/>
      <c r="I55" s="300"/>
      <c r="J55" s="300"/>
      <c r="K55" s="298"/>
    </row>
    <row r="56" ht="12.75" customHeight="1">
      <c r="B56" s="296"/>
      <c r="C56" s="300"/>
      <c r="D56" s="300"/>
      <c r="E56" s="300"/>
      <c r="F56" s="300"/>
      <c r="G56" s="300"/>
      <c r="H56" s="300"/>
      <c r="I56" s="300"/>
      <c r="J56" s="300"/>
      <c r="K56" s="298"/>
    </row>
    <row r="57" ht="15" customHeight="1">
      <c r="B57" s="296"/>
      <c r="C57" s="300" t="s">
        <v>1054</v>
      </c>
      <c r="D57" s="300"/>
      <c r="E57" s="300"/>
      <c r="F57" s="300"/>
      <c r="G57" s="300"/>
      <c r="H57" s="300"/>
      <c r="I57" s="300"/>
      <c r="J57" s="300"/>
      <c r="K57" s="298"/>
    </row>
    <row r="58" ht="15" customHeight="1">
      <c r="B58" s="296"/>
      <c r="C58" s="302"/>
      <c r="D58" s="300" t="s">
        <v>1055</v>
      </c>
      <c r="E58" s="300"/>
      <c r="F58" s="300"/>
      <c r="G58" s="300"/>
      <c r="H58" s="300"/>
      <c r="I58" s="300"/>
      <c r="J58" s="300"/>
      <c r="K58" s="298"/>
    </row>
    <row r="59" ht="15" customHeight="1">
      <c r="B59" s="296"/>
      <c r="C59" s="302"/>
      <c r="D59" s="300" t="s">
        <v>1056</v>
      </c>
      <c r="E59" s="300"/>
      <c r="F59" s="300"/>
      <c r="G59" s="300"/>
      <c r="H59" s="300"/>
      <c r="I59" s="300"/>
      <c r="J59" s="300"/>
      <c r="K59" s="298"/>
    </row>
    <row r="60" ht="15" customHeight="1">
      <c r="B60" s="296"/>
      <c r="C60" s="302"/>
      <c r="D60" s="300" t="s">
        <v>1057</v>
      </c>
      <c r="E60" s="300"/>
      <c r="F60" s="300"/>
      <c r="G60" s="300"/>
      <c r="H60" s="300"/>
      <c r="I60" s="300"/>
      <c r="J60" s="300"/>
      <c r="K60" s="298"/>
    </row>
    <row r="61" ht="15" customHeight="1">
      <c r="B61" s="296"/>
      <c r="C61" s="302"/>
      <c r="D61" s="300" t="s">
        <v>1058</v>
      </c>
      <c r="E61" s="300"/>
      <c r="F61" s="300"/>
      <c r="G61" s="300"/>
      <c r="H61" s="300"/>
      <c r="I61" s="300"/>
      <c r="J61" s="300"/>
      <c r="K61" s="298"/>
    </row>
    <row r="62" ht="15" customHeight="1">
      <c r="B62" s="296"/>
      <c r="C62" s="302"/>
      <c r="D62" s="305" t="s">
        <v>1059</v>
      </c>
      <c r="E62" s="305"/>
      <c r="F62" s="305"/>
      <c r="G62" s="305"/>
      <c r="H62" s="305"/>
      <c r="I62" s="305"/>
      <c r="J62" s="305"/>
      <c r="K62" s="298"/>
    </row>
    <row r="63" ht="15" customHeight="1">
      <c r="B63" s="296"/>
      <c r="C63" s="302"/>
      <c r="D63" s="300" t="s">
        <v>1060</v>
      </c>
      <c r="E63" s="300"/>
      <c r="F63" s="300"/>
      <c r="G63" s="300"/>
      <c r="H63" s="300"/>
      <c r="I63" s="300"/>
      <c r="J63" s="300"/>
      <c r="K63" s="298"/>
    </row>
    <row r="64" ht="12.75" customHeight="1">
      <c r="B64" s="296"/>
      <c r="C64" s="302"/>
      <c r="D64" s="302"/>
      <c r="E64" s="306"/>
      <c r="F64" s="302"/>
      <c r="G64" s="302"/>
      <c r="H64" s="302"/>
      <c r="I64" s="302"/>
      <c r="J64" s="302"/>
      <c r="K64" s="298"/>
    </row>
    <row r="65" ht="15" customHeight="1">
      <c r="B65" s="296"/>
      <c r="C65" s="302"/>
      <c r="D65" s="300" t="s">
        <v>1061</v>
      </c>
      <c r="E65" s="300"/>
      <c r="F65" s="300"/>
      <c r="G65" s="300"/>
      <c r="H65" s="300"/>
      <c r="I65" s="300"/>
      <c r="J65" s="300"/>
      <c r="K65" s="298"/>
    </row>
    <row r="66" ht="15" customHeight="1">
      <c r="B66" s="296"/>
      <c r="C66" s="302"/>
      <c r="D66" s="305" t="s">
        <v>1062</v>
      </c>
      <c r="E66" s="305"/>
      <c r="F66" s="305"/>
      <c r="G66" s="305"/>
      <c r="H66" s="305"/>
      <c r="I66" s="305"/>
      <c r="J66" s="305"/>
      <c r="K66" s="298"/>
    </row>
    <row r="67" ht="15" customHeight="1">
      <c r="B67" s="296"/>
      <c r="C67" s="302"/>
      <c r="D67" s="300" t="s">
        <v>1063</v>
      </c>
      <c r="E67" s="300"/>
      <c r="F67" s="300"/>
      <c r="G67" s="300"/>
      <c r="H67" s="300"/>
      <c r="I67" s="300"/>
      <c r="J67" s="300"/>
      <c r="K67" s="298"/>
    </row>
    <row r="68" ht="15" customHeight="1">
      <c r="B68" s="296"/>
      <c r="C68" s="302"/>
      <c r="D68" s="300" t="s">
        <v>1064</v>
      </c>
      <c r="E68" s="300"/>
      <c r="F68" s="300"/>
      <c r="G68" s="300"/>
      <c r="H68" s="300"/>
      <c r="I68" s="300"/>
      <c r="J68" s="300"/>
      <c r="K68" s="298"/>
    </row>
    <row r="69" ht="15" customHeight="1">
      <c r="B69" s="296"/>
      <c r="C69" s="302"/>
      <c r="D69" s="300" t="s">
        <v>1065</v>
      </c>
      <c r="E69" s="300"/>
      <c r="F69" s="300"/>
      <c r="G69" s="300"/>
      <c r="H69" s="300"/>
      <c r="I69" s="300"/>
      <c r="J69" s="300"/>
      <c r="K69" s="298"/>
    </row>
    <row r="70" ht="15" customHeight="1">
      <c r="B70" s="296"/>
      <c r="C70" s="302"/>
      <c r="D70" s="300" t="s">
        <v>1066</v>
      </c>
      <c r="E70" s="300"/>
      <c r="F70" s="300"/>
      <c r="G70" s="300"/>
      <c r="H70" s="300"/>
      <c r="I70" s="300"/>
      <c r="J70" s="300"/>
      <c r="K70" s="298"/>
    </row>
    <row r="71" ht="12.75" customHeight="1">
      <c r="B71" s="307"/>
      <c r="C71" s="308"/>
      <c r="D71" s="308"/>
      <c r="E71" s="308"/>
      <c r="F71" s="308"/>
      <c r="G71" s="308"/>
      <c r="H71" s="308"/>
      <c r="I71" s="308"/>
      <c r="J71" s="308"/>
      <c r="K71" s="309"/>
    </row>
    <row r="72" ht="18.75" customHeight="1">
      <c r="B72" s="310"/>
      <c r="C72" s="310"/>
      <c r="D72" s="310"/>
      <c r="E72" s="310"/>
      <c r="F72" s="310"/>
      <c r="G72" s="310"/>
      <c r="H72" s="310"/>
      <c r="I72" s="310"/>
      <c r="J72" s="310"/>
      <c r="K72" s="311"/>
    </row>
    <row r="73" ht="18.75" customHeight="1">
      <c r="B73" s="311"/>
      <c r="C73" s="311"/>
      <c r="D73" s="311"/>
      <c r="E73" s="311"/>
      <c r="F73" s="311"/>
      <c r="G73" s="311"/>
      <c r="H73" s="311"/>
      <c r="I73" s="311"/>
      <c r="J73" s="311"/>
      <c r="K73" s="311"/>
    </row>
    <row r="74" ht="7.5" customHeight="1">
      <c r="B74" s="312"/>
      <c r="C74" s="313"/>
      <c r="D74" s="313"/>
      <c r="E74" s="313"/>
      <c r="F74" s="313"/>
      <c r="G74" s="313"/>
      <c r="H74" s="313"/>
      <c r="I74" s="313"/>
      <c r="J74" s="313"/>
      <c r="K74" s="314"/>
    </row>
    <row r="75" ht="45" customHeight="1">
      <c r="B75" s="315"/>
      <c r="C75" s="316" t="s">
        <v>1067</v>
      </c>
      <c r="D75" s="316"/>
      <c r="E75" s="316"/>
      <c r="F75" s="316"/>
      <c r="G75" s="316"/>
      <c r="H75" s="316"/>
      <c r="I75" s="316"/>
      <c r="J75" s="316"/>
      <c r="K75" s="317"/>
    </row>
    <row r="76" ht="17.25" customHeight="1">
      <c r="B76" s="315"/>
      <c r="C76" s="318" t="s">
        <v>1068</v>
      </c>
      <c r="D76" s="318"/>
      <c r="E76" s="318"/>
      <c r="F76" s="318" t="s">
        <v>1069</v>
      </c>
      <c r="G76" s="319"/>
      <c r="H76" s="318" t="s">
        <v>54</v>
      </c>
      <c r="I76" s="318" t="s">
        <v>57</v>
      </c>
      <c r="J76" s="318" t="s">
        <v>1070</v>
      </c>
      <c r="K76" s="317"/>
    </row>
    <row r="77" ht="17.25" customHeight="1">
      <c r="B77" s="315"/>
      <c r="C77" s="320" t="s">
        <v>1071</v>
      </c>
      <c r="D77" s="320"/>
      <c r="E77" s="320"/>
      <c r="F77" s="321" t="s">
        <v>1072</v>
      </c>
      <c r="G77" s="322"/>
      <c r="H77" s="320"/>
      <c r="I77" s="320"/>
      <c r="J77" s="320" t="s">
        <v>1073</v>
      </c>
      <c r="K77" s="317"/>
    </row>
    <row r="78" ht="5.25" customHeight="1">
      <c r="B78" s="315"/>
      <c r="C78" s="323"/>
      <c r="D78" s="323"/>
      <c r="E78" s="323"/>
      <c r="F78" s="323"/>
      <c r="G78" s="324"/>
      <c r="H78" s="323"/>
      <c r="I78" s="323"/>
      <c r="J78" s="323"/>
      <c r="K78" s="317"/>
    </row>
    <row r="79" ht="15" customHeight="1">
      <c r="B79" s="315"/>
      <c r="C79" s="303" t="s">
        <v>53</v>
      </c>
      <c r="D79" s="323"/>
      <c r="E79" s="323"/>
      <c r="F79" s="325" t="s">
        <v>1074</v>
      </c>
      <c r="G79" s="324"/>
      <c r="H79" s="303" t="s">
        <v>1075</v>
      </c>
      <c r="I79" s="303" t="s">
        <v>1076</v>
      </c>
      <c r="J79" s="303">
        <v>20</v>
      </c>
      <c r="K79" s="317"/>
    </row>
    <row r="80" ht="15" customHeight="1">
      <c r="B80" s="315"/>
      <c r="C80" s="303" t="s">
        <v>1077</v>
      </c>
      <c r="D80" s="303"/>
      <c r="E80" s="303"/>
      <c r="F80" s="325" t="s">
        <v>1074</v>
      </c>
      <c r="G80" s="324"/>
      <c r="H80" s="303" t="s">
        <v>1078</v>
      </c>
      <c r="I80" s="303" t="s">
        <v>1076</v>
      </c>
      <c r="J80" s="303">
        <v>120</v>
      </c>
      <c r="K80" s="317"/>
    </row>
    <row r="81" ht="15" customHeight="1">
      <c r="B81" s="326"/>
      <c r="C81" s="303" t="s">
        <v>1079</v>
      </c>
      <c r="D81" s="303"/>
      <c r="E81" s="303"/>
      <c r="F81" s="325" t="s">
        <v>1080</v>
      </c>
      <c r="G81" s="324"/>
      <c r="H81" s="303" t="s">
        <v>1081</v>
      </c>
      <c r="I81" s="303" t="s">
        <v>1076</v>
      </c>
      <c r="J81" s="303">
        <v>50</v>
      </c>
      <c r="K81" s="317"/>
    </row>
    <row r="82" ht="15" customHeight="1">
      <c r="B82" s="326"/>
      <c r="C82" s="303" t="s">
        <v>1082</v>
      </c>
      <c r="D82" s="303"/>
      <c r="E82" s="303"/>
      <c r="F82" s="325" t="s">
        <v>1074</v>
      </c>
      <c r="G82" s="324"/>
      <c r="H82" s="303" t="s">
        <v>1083</v>
      </c>
      <c r="I82" s="303" t="s">
        <v>1084</v>
      </c>
      <c r="J82" s="303"/>
      <c r="K82" s="317"/>
    </row>
    <row r="83" ht="15" customHeight="1">
      <c r="B83" s="326"/>
      <c r="C83" s="327" t="s">
        <v>1085</v>
      </c>
      <c r="D83" s="327"/>
      <c r="E83" s="327"/>
      <c r="F83" s="328" t="s">
        <v>1080</v>
      </c>
      <c r="G83" s="327"/>
      <c r="H83" s="327" t="s">
        <v>1086</v>
      </c>
      <c r="I83" s="327" t="s">
        <v>1076</v>
      </c>
      <c r="J83" s="327">
        <v>15</v>
      </c>
      <c r="K83" s="317"/>
    </row>
    <row r="84" ht="15" customHeight="1">
      <c r="B84" s="326"/>
      <c r="C84" s="327" t="s">
        <v>1087</v>
      </c>
      <c r="D84" s="327"/>
      <c r="E84" s="327"/>
      <c r="F84" s="328" t="s">
        <v>1080</v>
      </c>
      <c r="G84" s="327"/>
      <c r="H84" s="327" t="s">
        <v>1088</v>
      </c>
      <c r="I84" s="327" t="s">
        <v>1076</v>
      </c>
      <c r="J84" s="327">
        <v>15</v>
      </c>
      <c r="K84" s="317"/>
    </row>
    <row r="85" ht="15" customHeight="1">
      <c r="B85" s="326"/>
      <c r="C85" s="327" t="s">
        <v>1089</v>
      </c>
      <c r="D85" s="327"/>
      <c r="E85" s="327"/>
      <c r="F85" s="328" t="s">
        <v>1080</v>
      </c>
      <c r="G85" s="327"/>
      <c r="H85" s="327" t="s">
        <v>1090</v>
      </c>
      <c r="I85" s="327" t="s">
        <v>1076</v>
      </c>
      <c r="J85" s="327">
        <v>20</v>
      </c>
      <c r="K85" s="317"/>
    </row>
    <row r="86" ht="15" customHeight="1">
      <c r="B86" s="326"/>
      <c r="C86" s="327" t="s">
        <v>1091</v>
      </c>
      <c r="D86" s="327"/>
      <c r="E86" s="327"/>
      <c r="F86" s="328" t="s">
        <v>1080</v>
      </c>
      <c r="G86" s="327"/>
      <c r="H86" s="327" t="s">
        <v>1092</v>
      </c>
      <c r="I86" s="327" t="s">
        <v>1076</v>
      </c>
      <c r="J86" s="327">
        <v>20</v>
      </c>
      <c r="K86" s="317"/>
    </row>
    <row r="87" ht="15" customHeight="1">
      <c r="B87" s="326"/>
      <c r="C87" s="303" t="s">
        <v>1093</v>
      </c>
      <c r="D87" s="303"/>
      <c r="E87" s="303"/>
      <c r="F87" s="325" t="s">
        <v>1080</v>
      </c>
      <c r="G87" s="324"/>
      <c r="H87" s="303" t="s">
        <v>1094</v>
      </c>
      <c r="I87" s="303" t="s">
        <v>1076</v>
      </c>
      <c r="J87" s="303">
        <v>50</v>
      </c>
      <c r="K87" s="317"/>
    </row>
    <row r="88" ht="15" customHeight="1">
      <c r="B88" s="326"/>
      <c r="C88" s="303" t="s">
        <v>1095</v>
      </c>
      <c r="D88" s="303"/>
      <c r="E88" s="303"/>
      <c r="F88" s="325" t="s">
        <v>1080</v>
      </c>
      <c r="G88" s="324"/>
      <c r="H88" s="303" t="s">
        <v>1096</v>
      </c>
      <c r="I88" s="303" t="s">
        <v>1076</v>
      </c>
      <c r="J88" s="303">
        <v>20</v>
      </c>
      <c r="K88" s="317"/>
    </row>
    <row r="89" ht="15" customHeight="1">
      <c r="B89" s="326"/>
      <c r="C89" s="303" t="s">
        <v>1097</v>
      </c>
      <c r="D89" s="303"/>
      <c r="E89" s="303"/>
      <c r="F89" s="325" t="s">
        <v>1080</v>
      </c>
      <c r="G89" s="324"/>
      <c r="H89" s="303" t="s">
        <v>1098</v>
      </c>
      <c r="I89" s="303" t="s">
        <v>1076</v>
      </c>
      <c r="J89" s="303">
        <v>20</v>
      </c>
      <c r="K89" s="317"/>
    </row>
    <row r="90" ht="15" customHeight="1">
      <c r="B90" s="326"/>
      <c r="C90" s="303" t="s">
        <v>1099</v>
      </c>
      <c r="D90" s="303"/>
      <c r="E90" s="303"/>
      <c r="F90" s="325" t="s">
        <v>1080</v>
      </c>
      <c r="G90" s="324"/>
      <c r="H90" s="303" t="s">
        <v>1100</v>
      </c>
      <c r="I90" s="303" t="s">
        <v>1076</v>
      </c>
      <c r="J90" s="303">
        <v>50</v>
      </c>
      <c r="K90" s="317"/>
    </row>
    <row r="91" ht="15" customHeight="1">
      <c r="B91" s="326"/>
      <c r="C91" s="303" t="s">
        <v>1101</v>
      </c>
      <c r="D91" s="303"/>
      <c r="E91" s="303"/>
      <c r="F91" s="325" t="s">
        <v>1080</v>
      </c>
      <c r="G91" s="324"/>
      <c r="H91" s="303" t="s">
        <v>1101</v>
      </c>
      <c r="I91" s="303" t="s">
        <v>1076</v>
      </c>
      <c r="J91" s="303">
        <v>50</v>
      </c>
      <c r="K91" s="317"/>
    </row>
    <row r="92" ht="15" customHeight="1">
      <c r="B92" s="326"/>
      <c r="C92" s="303" t="s">
        <v>1102</v>
      </c>
      <c r="D92" s="303"/>
      <c r="E92" s="303"/>
      <c r="F92" s="325" t="s">
        <v>1080</v>
      </c>
      <c r="G92" s="324"/>
      <c r="H92" s="303" t="s">
        <v>1103</v>
      </c>
      <c r="I92" s="303" t="s">
        <v>1076</v>
      </c>
      <c r="J92" s="303">
        <v>255</v>
      </c>
      <c r="K92" s="317"/>
    </row>
    <row r="93" ht="15" customHeight="1">
      <c r="B93" s="326"/>
      <c r="C93" s="303" t="s">
        <v>1104</v>
      </c>
      <c r="D93" s="303"/>
      <c r="E93" s="303"/>
      <c r="F93" s="325" t="s">
        <v>1074</v>
      </c>
      <c r="G93" s="324"/>
      <c r="H93" s="303" t="s">
        <v>1105</v>
      </c>
      <c r="I93" s="303" t="s">
        <v>1106</v>
      </c>
      <c r="J93" s="303"/>
      <c r="K93" s="317"/>
    </row>
    <row r="94" ht="15" customHeight="1">
      <c r="B94" s="326"/>
      <c r="C94" s="303" t="s">
        <v>1107</v>
      </c>
      <c r="D94" s="303"/>
      <c r="E94" s="303"/>
      <c r="F94" s="325" t="s">
        <v>1074</v>
      </c>
      <c r="G94" s="324"/>
      <c r="H94" s="303" t="s">
        <v>1108</v>
      </c>
      <c r="I94" s="303" t="s">
        <v>1109</v>
      </c>
      <c r="J94" s="303"/>
      <c r="K94" s="317"/>
    </row>
    <row r="95" ht="15" customHeight="1">
      <c r="B95" s="326"/>
      <c r="C95" s="303" t="s">
        <v>1110</v>
      </c>
      <c r="D95" s="303"/>
      <c r="E95" s="303"/>
      <c r="F95" s="325" t="s">
        <v>1074</v>
      </c>
      <c r="G95" s="324"/>
      <c r="H95" s="303" t="s">
        <v>1110</v>
      </c>
      <c r="I95" s="303" t="s">
        <v>1109</v>
      </c>
      <c r="J95" s="303"/>
      <c r="K95" s="317"/>
    </row>
    <row r="96" ht="15" customHeight="1">
      <c r="B96" s="326"/>
      <c r="C96" s="303" t="s">
        <v>38</v>
      </c>
      <c r="D96" s="303"/>
      <c r="E96" s="303"/>
      <c r="F96" s="325" t="s">
        <v>1074</v>
      </c>
      <c r="G96" s="324"/>
      <c r="H96" s="303" t="s">
        <v>1111</v>
      </c>
      <c r="I96" s="303" t="s">
        <v>1109</v>
      </c>
      <c r="J96" s="303"/>
      <c r="K96" s="317"/>
    </row>
    <row r="97" ht="15" customHeight="1">
      <c r="B97" s="326"/>
      <c r="C97" s="303" t="s">
        <v>48</v>
      </c>
      <c r="D97" s="303"/>
      <c r="E97" s="303"/>
      <c r="F97" s="325" t="s">
        <v>1074</v>
      </c>
      <c r="G97" s="324"/>
      <c r="H97" s="303" t="s">
        <v>1112</v>
      </c>
      <c r="I97" s="303" t="s">
        <v>1109</v>
      </c>
      <c r="J97" s="303"/>
      <c r="K97" s="317"/>
    </row>
    <row r="98" ht="15" customHeight="1">
      <c r="B98" s="329"/>
      <c r="C98" s="330"/>
      <c r="D98" s="330"/>
      <c r="E98" s="330"/>
      <c r="F98" s="330"/>
      <c r="G98" s="330"/>
      <c r="H98" s="330"/>
      <c r="I98" s="330"/>
      <c r="J98" s="330"/>
      <c r="K98" s="331"/>
    </row>
    <row r="99" ht="18.75" customHeight="1">
      <c r="B99" s="332"/>
      <c r="C99" s="333"/>
      <c r="D99" s="333"/>
      <c r="E99" s="333"/>
      <c r="F99" s="333"/>
      <c r="G99" s="333"/>
      <c r="H99" s="333"/>
      <c r="I99" s="333"/>
      <c r="J99" s="333"/>
      <c r="K99" s="332"/>
    </row>
    <row r="100" ht="18.75" customHeight="1">
      <c r="B100" s="311"/>
      <c r="C100" s="311"/>
      <c r="D100" s="311"/>
      <c r="E100" s="311"/>
      <c r="F100" s="311"/>
      <c r="G100" s="311"/>
      <c r="H100" s="311"/>
      <c r="I100" s="311"/>
      <c r="J100" s="311"/>
      <c r="K100" s="311"/>
    </row>
    <row r="101" ht="7.5" customHeight="1">
      <c r="B101" s="312"/>
      <c r="C101" s="313"/>
      <c r="D101" s="313"/>
      <c r="E101" s="313"/>
      <c r="F101" s="313"/>
      <c r="G101" s="313"/>
      <c r="H101" s="313"/>
      <c r="I101" s="313"/>
      <c r="J101" s="313"/>
      <c r="K101" s="314"/>
    </row>
    <row r="102" ht="45" customHeight="1">
      <c r="B102" s="315"/>
      <c r="C102" s="316" t="s">
        <v>1113</v>
      </c>
      <c r="D102" s="316"/>
      <c r="E102" s="316"/>
      <c r="F102" s="316"/>
      <c r="G102" s="316"/>
      <c r="H102" s="316"/>
      <c r="I102" s="316"/>
      <c r="J102" s="316"/>
      <c r="K102" s="317"/>
    </row>
    <row r="103" ht="17.25" customHeight="1">
      <c r="B103" s="315"/>
      <c r="C103" s="318" t="s">
        <v>1068</v>
      </c>
      <c r="D103" s="318"/>
      <c r="E103" s="318"/>
      <c r="F103" s="318" t="s">
        <v>1069</v>
      </c>
      <c r="G103" s="319"/>
      <c r="H103" s="318" t="s">
        <v>54</v>
      </c>
      <c r="I103" s="318" t="s">
        <v>57</v>
      </c>
      <c r="J103" s="318" t="s">
        <v>1070</v>
      </c>
      <c r="K103" s="317"/>
    </row>
    <row r="104" ht="17.25" customHeight="1">
      <c r="B104" s="315"/>
      <c r="C104" s="320" t="s">
        <v>1071</v>
      </c>
      <c r="D104" s="320"/>
      <c r="E104" s="320"/>
      <c r="F104" s="321" t="s">
        <v>1072</v>
      </c>
      <c r="G104" s="322"/>
      <c r="H104" s="320"/>
      <c r="I104" s="320"/>
      <c r="J104" s="320" t="s">
        <v>1073</v>
      </c>
      <c r="K104" s="317"/>
    </row>
    <row r="105" ht="5.25" customHeight="1">
      <c r="B105" s="315"/>
      <c r="C105" s="318"/>
      <c r="D105" s="318"/>
      <c r="E105" s="318"/>
      <c r="F105" s="318"/>
      <c r="G105" s="334"/>
      <c r="H105" s="318"/>
      <c r="I105" s="318"/>
      <c r="J105" s="318"/>
      <c r="K105" s="317"/>
    </row>
    <row r="106" ht="15" customHeight="1">
      <c r="B106" s="315"/>
      <c r="C106" s="303" t="s">
        <v>53</v>
      </c>
      <c r="D106" s="323"/>
      <c r="E106" s="323"/>
      <c r="F106" s="325" t="s">
        <v>1074</v>
      </c>
      <c r="G106" s="334"/>
      <c r="H106" s="303" t="s">
        <v>1114</v>
      </c>
      <c r="I106" s="303" t="s">
        <v>1076</v>
      </c>
      <c r="J106" s="303">
        <v>20</v>
      </c>
      <c r="K106" s="317"/>
    </row>
    <row r="107" ht="15" customHeight="1">
      <c r="B107" s="315"/>
      <c r="C107" s="303" t="s">
        <v>1077</v>
      </c>
      <c r="D107" s="303"/>
      <c r="E107" s="303"/>
      <c r="F107" s="325" t="s">
        <v>1074</v>
      </c>
      <c r="G107" s="303"/>
      <c r="H107" s="303" t="s">
        <v>1114</v>
      </c>
      <c r="I107" s="303" t="s">
        <v>1076</v>
      </c>
      <c r="J107" s="303">
        <v>120</v>
      </c>
      <c r="K107" s="317"/>
    </row>
    <row r="108" ht="15" customHeight="1">
      <c r="B108" s="326"/>
      <c r="C108" s="303" t="s">
        <v>1079</v>
      </c>
      <c r="D108" s="303"/>
      <c r="E108" s="303"/>
      <c r="F108" s="325" t="s">
        <v>1080</v>
      </c>
      <c r="G108" s="303"/>
      <c r="H108" s="303" t="s">
        <v>1114</v>
      </c>
      <c r="I108" s="303" t="s">
        <v>1076</v>
      </c>
      <c r="J108" s="303">
        <v>50</v>
      </c>
      <c r="K108" s="317"/>
    </row>
    <row r="109" ht="15" customHeight="1">
      <c r="B109" s="326"/>
      <c r="C109" s="303" t="s">
        <v>1082</v>
      </c>
      <c r="D109" s="303"/>
      <c r="E109" s="303"/>
      <c r="F109" s="325" t="s">
        <v>1074</v>
      </c>
      <c r="G109" s="303"/>
      <c r="H109" s="303" t="s">
        <v>1114</v>
      </c>
      <c r="I109" s="303" t="s">
        <v>1084</v>
      </c>
      <c r="J109" s="303"/>
      <c r="K109" s="317"/>
    </row>
    <row r="110" ht="15" customHeight="1">
      <c r="B110" s="326"/>
      <c r="C110" s="303" t="s">
        <v>1093</v>
      </c>
      <c r="D110" s="303"/>
      <c r="E110" s="303"/>
      <c r="F110" s="325" t="s">
        <v>1080</v>
      </c>
      <c r="G110" s="303"/>
      <c r="H110" s="303" t="s">
        <v>1114</v>
      </c>
      <c r="I110" s="303" t="s">
        <v>1076</v>
      </c>
      <c r="J110" s="303">
        <v>50</v>
      </c>
      <c r="K110" s="317"/>
    </row>
    <row r="111" ht="15" customHeight="1">
      <c r="B111" s="326"/>
      <c r="C111" s="303" t="s">
        <v>1101</v>
      </c>
      <c r="D111" s="303"/>
      <c r="E111" s="303"/>
      <c r="F111" s="325" t="s">
        <v>1080</v>
      </c>
      <c r="G111" s="303"/>
      <c r="H111" s="303" t="s">
        <v>1114</v>
      </c>
      <c r="I111" s="303" t="s">
        <v>1076</v>
      </c>
      <c r="J111" s="303">
        <v>50</v>
      </c>
      <c r="K111" s="317"/>
    </row>
    <row r="112" ht="15" customHeight="1">
      <c r="B112" s="326"/>
      <c r="C112" s="303" t="s">
        <v>1099</v>
      </c>
      <c r="D112" s="303"/>
      <c r="E112" s="303"/>
      <c r="F112" s="325" t="s">
        <v>1080</v>
      </c>
      <c r="G112" s="303"/>
      <c r="H112" s="303" t="s">
        <v>1114</v>
      </c>
      <c r="I112" s="303" t="s">
        <v>1076</v>
      </c>
      <c r="J112" s="303">
        <v>50</v>
      </c>
      <c r="K112" s="317"/>
    </row>
    <row r="113" ht="15" customHeight="1">
      <c r="B113" s="326"/>
      <c r="C113" s="303" t="s">
        <v>53</v>
      </c>
      <c r="D113" s="303"/>
      <c r="E113" s="303"/>
      <c r="F113" s="325" t="s">
        <v>1074</v>
      </c>
      <c r="G113" s="303"/>
      <c r="H113" s="303" t="s">
        <v>1115</v>
      </c>
      <c r="I113" s="303" t="s">
        <v>1076</v>
      </c>
      <c r="J113" s="303">
        <v>20</v>
      </c>
      <c r="K113" s="317"/>
    </row>
    <row r="114" ht="15" customHeight="1">
      <c r="B114" s="326"/>
      <c r="C114" s="303" t="s">
        <v>1116</v>
      </c>
      <c r="D114" s="303"/>
      <c r="E114" s="303"/>
      <c r="F114" s="325" t="s">
        <v>1074</v>
      </c>
      <c r="G114" s="303"/>
      <c r="H114" s="303" t="s">
        <v>1117</v>
      </c>
      <c r="I114" s="303" t="s">
        <v>1076</v>
      </c>
      <c r="J114" s="303">
        <v>120</v>
      </c>
      <c r="K114" s="317"/>
    </row>
    <row r="115" ht="15" customHeight="1">
      <c r="B115" s="326"/>
      <c r="C115" s="303" t="s">
        <v>38</v>
      </c>
      <c r="D115" s="303"/>
      <c r="E115" s="303"/>
      <c r="F115" s="325" t="s">
        <v>1074</v>
      </c>
      <c r="G115" s="303"/>
      <c r="H115" s="303" t="s">
        <v>1118</v>
      </c>
      <c r="I115" s="303" t="s">
        <v>1109</v>
      </c>
      <c r="J115" s="303"/>
      <c r="K115" s="317"/>
    </row>
    <row r="116" ht="15" customHeight="1">
      <c r="B116" s="326"/>
      <c r="C116" s="303" t="s">
        <v>48</v>
      </c>
      <c r="D116" s="303"/>
      <c r="E116" s="303"/>
      <c r="F116" s="325" t="s">
        <v>1074</v>
      </c>
      <c r="G116" s="303"/>
      <c r="H116" s="303" t="s">
        <v>1119</v>
      </c>
      <c r="I116" s="303" t="s">
        <v>1109</v>
      </c>
      <c r="J116" s="303"/>
      <c r="K116" s="317"/>
    </row>
    <row r="117" ht="15" customHeight="1">
      <c r="B117" s="326"/>
      <c r="C117" s="303" t="s">
        <v>57</v>
      </c>
      <c r="D117" s="303"/>
      <c r="E117" s="303"/>
      <c r="F117" s="325" t="s">
        <v>1074</v>
      </c>
      <c r="G117" s="303"/>
      <c r="H117" s="303" t="s">
        <v>1120</v>
      </c>
      <c r="I117" s="303" t="s">
        <v>1121</v>
      </c>
      <c r="J117" s="303"/>
      <c r="K117" s="317"/>
    </row>
    <row r="118" ht="15" customHeight="1">
      <c r="B118" s="329"/>
      <c r="C118" s="335"/>
      <c r="D118" s="335"/>
      <c r="E118" s="335"/>
      <c r="F118" s="335"/>
      <c r="G118" s="335"/>
      <c r="H118" s="335"/>
      <c r="I118" s="335"/>
      <c r="J118" s="335"/>
      <c r="K118" s="331"/>
    </row>
    <row r="119" ht="18.75" customHeight="1">
      <c r="B119" s="336"/>
      <c r="C119" s="300"/>
      <c r="D119" s="300"/>
      <c r="E119" s="300"/>
      <c r="F119" s="337"/>
      <c r="G119" s="300"/>
      <c r="H119" s="300"/>
      <c r="I119" s="300"/>
      <c r="J119" s="300"/>
      <c r="K119" s="336"/>
    </row>
    <row r="120" ht="18.75" customHeight="1">
      <c r="B120" s="311"/>
      <c r="C120" s="311"/>
      <c r="D120" s="311"/>
      <c r="E120" s="311"/>
      <c r="F120" s="311"/>
      <c r="G120" s="311"/>
      <c r="H120" s="311"/>
      <c r="I120" s="311"/>
      <c r="J120" s="311"/>
      <c r="K120" s="311"/>
    </row>
    <row r="121" ht="7.5" customHeight="1">
      <c r="B121" s="338"/>
      <c r="C121" s="339"/>
      <c r="D121" s="339"/>
      <c r="E121" s="339"/>
      <c r="F121" s="339"/>
      <c r="G121" s="339"/>
      <c r="H121" s="339"/>
      <c r="I121" s="339"/>
      <c r="J121" s="339"/>
      <c r="K121" s="340"/>
    </row>
    <row r="122" ht="45" customHeight="1">
      <c r="B122" s="341"/>
      <c r="C122" s="294" t="s">
        <v>1122</v>
      </c>
      <c r="D122" s="294"/>
      <c r="E122" s="294"/>
      <c r="F122" s="294"/>
      <c r="G122" s="294"/>
      <c r="H122" s="294"/>
      <c r="I122" s="294"/>
      <c r="J122" s="294"/>
      <c r="K122" s="342"/>
    </row>
    <row r="123" ht="17.25" customHeight="1">
      <c r="B123" s="343"/>
      <c r="C123" s="318" t="s">
        <v>1068</v>
      </c>
      <c r="D123" s="318"/>
      <c r="E123" s="318"/>
      <c r="F123" s="318" t="s">
        <v>1069</v>
      </c>
      <c r="G123" s="319"/>
      <c r="H123" s="318" t="s">
        <v>54</v>
      </c>
      <c r="I123" s="318" t="s">
        <v>57</v>
      </c>
      <c r="J123" s="318" t="s">
        <v>1070</v>
      </c>
      <c r="K123" s="344"/>
    </row>
    <row r="124" ht="17.25" customHeight="1">
      <c r="B124" s="343"/>
      <c r="C124" s="320" t="s">
        <v>1071</v>
      </c>
      <c r="D124" s="320"/>
      <c r="E124" s="320"/>
      <c r="F124" s="321" t="s">
        <v>1072</v>
      </c>
      <c r="G124" s="322"/>
      <c r="H124" s="320"/>
      <c r="I124" s="320"/>
      <c r="J124" s="320" t="s">
        <v>1073</v>
      </c>
      <c r="K124" s="344"/>
    </row>
    <row r="125" ht="5.25" customHeight="1">
      <c r="B125" s="345"/>
      <c r="C125" s="323"/>
      <c r="D125" s="323"/>
      <c r="E125" s="323"/>
      <c r="F125" s="323"/>
      <c r="G125" s="303"/>
      <c r="H125" s="323"/>
      <c r="I125" s="323"/>
      <c r="J125" s="323"/>
      <c r="K125" s="346"/>
    </row>
    <row r="126" ht="15" customHeight="1">
      <c r="B126" s="345"/>
      <c r="C126" s="303" t="s">
        <v>1077</v>
      </c>
      <c r="D126" s="323"/>
      <c r="E126" s="323"/>
      <c r="F126" s="325" t="s">
        <v>1074</v>
      </c>
      <c r="G126" s="303"/>
      <c r="H126" s="303" t="s">
        <v>1114</v>
      </c>
      <c r="I126" s="303" t="s">
        <v>1076</v>
      </c>
      <c r="J126" s="303">
        <v>120</v>
      </c>
      <c r="K126" s="347"/>
    </row>
    <row r="127" ht="15" customHeight="1">
      <c r="B127" s="345"/>
      <c r="C127" s="303" t="s">
        <v>1123</v>
      </c>
      <c r="D127" s="303"/>
      <c r="E127" s="303"/>
      <c r="F127" s="325" t="s">
        <v>1074</v>
      </c>
      <c r="G127" s="303"/>
      <c r="H127" s="303" t="s">
        <v>1124</v>
      </c>
      <c r="I127" s="303" t="s">
        <v>1076</v>
      </c>
      <c r="J127" s="303" t="s">
        <v>1125</v>
      </c>
      <c r="K127" s="347"/>
    </row>
    <row r="128" ht="15" customHeight="1">
      <c r="B128" s="345"/>
      <c r="C128" s="303" t="s">
        <v>85</v>
      </c>
      <c r="D128" s="303"/>
      <c r="E128" s="303"/>
      <c r="F128" s="325" t="s">
        <v>1074</v>
      </c>
      <c r="G128" s="303"/>
      <c r="H128" s="303" t="s">
        <v>1126</v>
      </c>
      <c r="I128" s="303" t="s">
        <v>1076</v>
      </c>
      <c r="J128" s="303" t="s">
        <v>1125</v>
      </c>
      <c r="K128" s="347"/>
    </row>
    <row r="129" ht="15" customHeight="1">
      <c r="B129" s="345"/>
      <c r="C129" s="303" t="s">
        <v>1085</v>
      </c>
      <c r="D129" s="303"/>
      <c r="E129" s="303"/>
      <c r="F129" s="325" t="s">
        <v>1080</v>
      </c>
      <c r="G129" s="303"/>
      <c r="H129" s="303" t="s">
        <v>1086</v>
      </c>
      <c r="I129" s="303" t="s">
        <v>1076</v>
      </c>
      <c r="J129" s="303">
        <v>15</v>
      </c>
      <c r="K129" s="347"/>
    </row>
    <row r="130" ht="15" customHeight="1">
      <c r="B130" s="345"/>
      <c r="C130" s="327" t="s">
        <v>1087</v>
      </c>
      <c r="D130" s="327"/>
      <c r="E130" s="327"/>
      <c r="F130" s="328" t="s">
        <v>1080</v>
      </c>
      <c r="G130" s="327"/>
      <c r="H130" s="327" t="s">
        <v>1088</v>
      </c>
      <c r="I130" s="327" t="s">
        <v>1076</v>
      </c>
      <c r="J130" s="327">
        <v>15</v>
      </c>
      <c r="K130" s="347"/>
    </row>
    <row r="131" ht="15" customHeight="1">
      <c r="B131" s="345"/>
      <c r="C131" s="327" t="s">
        <v>1089</v>
      </c>
      <c r="D131" s="327"/>
      <c r="E131" s="327"/>
      <c r="F131" s="328" t="s">
        <v>1080</v>
      </c>
      <c r="G131" s="327"/>
      <c r="H131" s="327" t="s">
        <v>1090</v>
      </c>
      <c r="I131" s="327" t="s">
        <v>1076</v>
      </c>
      <c r="J131" s="327">
        <v>20</v>
      </c>
      <c r="K131" s="347"/>
    </row>
    <row r="132" ht="15" customHeight="1">
      <c r="B132" s="345"/>
      <c r="C132" s="327" t="s">
        <v>1091</v>
      </c>
      <c r="D132" s="327"/>
      <c r="E132" s="327"/>
      <c r="F132" s="328" t="s">
        <v>1080</v>
      </c>
      <c r="G132" s="327"/>
      <c r="H132" s="327" t="s">
        <v>1092</v>
      </c>
      <c r="I132" s="327" t="s">
        <v>1076</v>
      </c>
      <c r="J132" s="327">
        <v>20</v>
      </c>
      <c r="K132" s="347"/>
    </row>
    <row r="133" ht="15" customHeight="1">
      <c r="B133" s="345"/>
      <c r="C133" s="303" t="s">
        <v>1079</v>
      </c>
      <c r="D133" s="303"/>
      <c r="E133" s="303"/>
      <c r="F133" s="325" t="s">
        <v>1080</v>
      </c>
      <c r="G133" s="303"/>
      <c r="H133" s="303" t="s">
        <v>1114</v>
      </c>
      <c r="I133" s="303" t="s">
        <v>1076</v>
      </c>
      <c r="J133" s="303">
        <v>50</v>
      </c>
      <c r="K133" s="347"/>
    </row>
    <row r="134" ht="15" customHeight="1">
      <c r="B134" s="345"/>
      <c r="C134" s="303" t="s">
        <v>1093</v>
      </c>
      <c r="D134" s="303"/>
      <c r="E134" s="303"/>
      <c r="F134" s="325" t="s">
        <v>1080</v>
      </c>
      <c r="G134" s="303"/>
      <c r="H134" s="303" t="s">
        <v>1114</v>
      </c>
      <c r="I134" s="303" t="s">
        <v>1076</v>
      </c>
      <c r="J134" s="303">
        <v>50</v>
      </c>
      <c r="K134" s="347"/>
    </row>
    <row r="135" ht="15" customHeight="1">
      <c r="B135" s="345"/>
      <c r="C135" s="303" t="s">
        <v>1099</v>
      </c>
      <c r="D135" s="303"/>
      <c r="E135" s="303"/>
      <c r="F135" s="325" t="s">
        <v>1080</v>
      </c>
      <c r="G135" s="303"/>
      <c r="H135" s="303" t="s">
        <v>1114</v>
      </c>
      <c r="I135" s="303" t="s">
        <v>1076</v>
      </c>
      <c r="J135" s="303">
        <v>50</v>
      </c>
      <c r="K135" s="347"/>
    </row>
    <row r="136" ht="15" customHeight="1">
      <c r="B136" s="345"/>
      <c r="C136" s="303" t="s">
        <v>1101</v>
      </c>
      <c r="D136" s="303"/>
      <c r="E136" s="303"/>
      <c r="F136" s="325" t="s">
        <v>1080</v>
      </c>
      <c r="G136" s="303"/>
      <c r="H136" s="303" t="s">
        <v>1114</v>
      </c>
      <c r="I136" s="303" t="s">
        <v>1076</v>
      </c>
      <c r="J136" s="303">
        <v>50</v>
      </c>
      <c r="K136" s="347"/>
    </row>
    <row r="137" ht="15" customHeight="1">
      <c r="B137" s="345"/>
      <c r="C137" s="303" t="s">
        <v>1102</v>
      </c>
      <c r="D137" s="303"/>
      <c r="E137" s="303"/>
      <c r="F137" s="325" t="s">
        <v>1080</v>
      </c>
      <c r="G137" s="303"/>
      <c r="H137" s="303" t="s">
        <v>1127</v>
      </c>
      <c r="I137" s="303" t="s">
        <v>1076</v>
      </c>
      <c r="J137" s="303">
        <v>255</v>
      </c>
      <c r="K137" s="347"/>
    </row>
    <row r="138" ht="15" customHeight="1">
      <c r="B138" s="345"/>
      <c r="C138" s="303" t="s">
        <v>1104</v>
      </c>
      <c r="D138" s="303"/>
      <c r="E138" s="303"/>
      <c r="F138" s="325" t="s">
        <v>1074</v>
      </c>
      <c r="G138" s="303"/>
      <c r="H138" s="303" t="s">
        <v>1128</v>
      </c>
      <c r="I138" s="303" t="s">
        <v>1106</v>
      </c>
      <c r="J138" s="303"/>
      <c r="K138" s="347"/>
    </row>
    <row r="139" ht="15" customHeight="1">
      <c r="B139" s="345"/>
      <c r="C139" s="303" t="s">
        <v>1107</v>
      </c>
      <c r="D139" s="303"/>
      <c r="E139" s="303"/>
      <c r="F139" s="325" t="s">
        <v>1074</v>
      </c>
      <c r="G139" s="303"/>
      <c r="H139" s="303" t="s">
        <v>1129</v>
      </c>
      <c r="I139" s="303" t="s">
        <v>1109</v>
      </c>
      <c r="J139" s="303"/>
      <c r="K139" s="347"/>
    </row>
    <row r="140" ht="15" customHeight="1">
      <c r="B140" s="345"/>
      <c r="C140" s="303" t="s">
        <v>1110</v>
      </c>
      <c r="D140" s="303"/>
      <c r="E140" s="303"/>
      <c r="F140" s="325" t="s">
        <v>1074</v>
      </c>
      <c r="G140" s="303"/>
      <c r="H140" s="303" t="s">
        <v>1110</v>
      </c>
      <c r="I140" s="303" t="s">
        <v>1109</v>
      </c>
      <c r="J140" s="303"/>
      <c r="K140" s="347"/>
    </row>
    <row r="141" ht="15" customHeight="1">
      <c r="B141" s="345"/>
      <c r="C141" s="303" t="s">
        <v>38</v>
      </c>
      <c r="D141" s="303"/>
      <c r="E141" s="303"/>
      <c r="F141" s="325" t="s">
        <v>1074</v>
      </c>
      <c r="G141" s="303"/>
      <c r="H141" s="303" t="s">
        <v>1130</v>
      </c>
      <c r="I141" s="303" t="s">
        <v>1109</v>
      </c>
      <c r="J141" s="303"/>
      <c r="K141" s="347"/>
    </row>
    <row r="142" ht="15" customHeight="1">
      <c r="B142" s="345"/>
      <c r="C142" s="303" t="s">
        <v>1131</v>
      </c>
      <c r="D142" s="303"/>
      <c r="E142" s="303"/>
      <c r="F142" s="325" t="s">
        <v>1074</v>
      </c>
      <c r="G142" s="303"/>
      <c r="H142" s="303" t="s">
        <v>1132</v>
      </c>
      <c r="I142" s="303" t="s">
        <v>1109</v>
      </c>
      <c r="J142" s="303"/>
      <c r="K142" s="347"/>
    </row>
    <row r="143" ht="15" customHeight="1">
      <c r="B143" s="348"/>
      <c r="C143" s="349"/>
      <c r="D143" s="349"/>
      <c r="E143" s="349"/>
      <c r="F143" s="349"/>
      <c r="G143" s="349"/>
      <c r="H143" s="349"/>
      <c r="I143" s="349"/>
      <c r="J143" s="349"/>
      <c r="K143" s="350"/>
    </row>
    <row r="144" ht="18.75" customHeight="1">
      <c r="B144" s="300"/>
      <c r="C144" s="300"/>
      <c r="D144" s="300"/>
      <c r="E144" s="300"/>
      <c r="F144" s="337"/>
      <c r="G144" s="300"/>
      <c r="H144" s="300"/>
      <c r="I144" s="300"/>
      <c r="J144" s="300"/>
      <c r="K144" s="300"/>
    </row>
    <row r="145" ht="18.75" customHeight="1">
      <c r="B145" s="311"/>
      <c r="C145" s="311"/>
      <c r="D145" s="311"/>
      <c r="E145" s="311"/>
      <c r="F145" s="311"/>
      <c r="G145" s="311"/>
      <c r="H145" s="311"/>
      <c r="I145" s="311"/>
      <c r="J145" s="311"/>
      <c r="K145" s="311"/>
    </row>
    <row r="146" ht="7.5" customHeight="1">
      <c r="B146" s="312"/>
      <c r="C146" s="313"/>
      <c r="D146" s="313"/>
      <c r="E146" s="313"/>
      <c r="F146" s="313"/>
      <c r="G146" s="313"/>
      <c r="H146" s="313"/>
      <c r="I146" s="313"/>
      <c r="J146" s="313"/>
      <c r="K146" s="314"/>
    </row>
    <row r="147" ht="45" customHeight="1">
      <c r="B147" s="315"/>
      <c r="C147" s="316" t="s">
        <v>1133</v>
      </c>
      <c r="D147" s="316"/>
      <c r="E147" s="316"/>
      <c r="F147" s="316"/>
      <c r="G147" s="316"/>
      <c r="H147" s="316"/>
      <c r="I147" s="316"/>
      <c r="J147" s="316"/>
      <c r="K147" s="317"/>
    </row>
    <row r="148" ht="17.25" customHeight="1">
      <c r="B148" s="315"/>
      <c r="C148" s="318" t="s">
        <v>1068</v>
      </c>
      <c r="D148" s="318"/>
      <c r="E148" s="318"/>
      <c r="F148" s="318" t="s">
        <v>1069</v>
      </c>
      <c r="G148" s="319"/>
      <c r="H148" s="318" t="s">
        <v>54</v>
      </c>
      <c r="I148" s="318" t="s">
        <v>57</v>
      </c>
      <c r="J148" s="318" t="s">
        <v>1070</v>
      </c>
      <c r="K148" s="317"/>
    </row>
    <row r="149" ht="17.25" customHeight="1">
      <c r="B149" s="315"/>
      <c r="C149" s="320" t="s">
        <v>1071</v>
      </c>
      <c r="D149" s="320"/>
      <c r="E149" s="320"/>
      <c r="F149" s="321" t="s">
        <v>1072</v>
      </c>
      <c r="G149" s="322"/>
      <c r="H149" s="320"/>
      <c r="I149" s="320"/>
      <c r="J149" s="320" t="s">
        <v>1073</v>
      </c>
      <c r="K149" s="317"/>
    </row>
    <row r="150" ht="5.25" customHeight="1">
      <c r="B150" s="326"/>
      <c r="C150" s="323"/>
      <c r="D150" s="323"/>
      <c r="E150" s="323"/>
      <c r="F150" s="323"/>
      <c r="G150" s="324"/>
      <c r="H150" s="323"/>
      <c r="I150" s="323"/>
      <c r="J150" s="323"/>
      <c r="K150" s="347"/>
    </row>
    <row r="151" ht="15" customHeight="1">
      <c r="B151" s="326"/>
      <c r="C151" s="351" t="s">
        <v>1077</v>
      </c>
      <c r="D151" s="303"/>
      <c r="E151" s="303"/>
      <c r="F151" s="352" t="s">
        <v>1074</v>
      </c>
      <c r="G151" s="303"/>
      <c r="H151" s="351" t="s">
        <v>1114</v>
      </c>
      <c r="I151" s="351" t="s">
        <v>1076</v>
      </c>
      <c r="J151" s="351">
        <v>120</v>
      </c>
      <c r="K151" s="347"/>
    </row>
    <row r="152" ht="15" customHeight="1">
      <c r="B152" s="326"/>
      <c r="C152" s="351" t="s">
        <v>1123</v>
      </c>
      <c r="D152" s="303"/>
      <c r="E152" s="303"/>
      <c r="F152" s="352" t="s">
        <v>1074</v>
      </c>
      <c r="G152" s="303"/>
      <c r="H152" s="351" t="s">
        <v>1134</v>
      </c>
      <c r="I152" s="351" t="s">
        <v>1076</v>
      </c>
      <c r="J152" s="351" t="s">
        <v>1125</v>
      </c>
      <c r="K152" s="347"/>
    </row>
    <row r="153" ht="15" customHeight="1">
      <c r="B153" s="326"/>
      <c r="C153" s="351" t="s">
        <v>85</v>
      </c>
      <c r="D153" s="303"/>
      <c r="E153" s="303"/>
      <c r="F153" s="352" t="s">
        <v>1074</v>
      </c>
      <c r="G153" s="303"/>
      <c r="H153" s="351" t="s">
        <v>1135</v>
      </c>
      <c r="I153" s="351" t="s">
        <v>1076</v>
      </c>
      <c r="J153" s="351" t="s">
        <v>1125</v>
      </c>
      <c r="K153" s="347"/>
    </row>
    <row r="154" ht="15" customHeight="1">
      <c r="B154" s="326"/>
      <c r="C154" s="351" t="s">
        <v>1079</v>
      </c>
      <c r="D154" s="303"/>
      <c r="E154" s="303"/>
      <c r="F154" s="352" t="s">
        <v>1080</v>
      </c>
      <c r="G154" s="303"/>
      <c r="H154" s="351" t="s">
        <v>1114</v>
      </c>
      <c r="I154" s="351" t="s">
        <v>1076</v>
      </c>
      <c r="J154" s="351">
        <v>50</v>
      </c>
      <c r="K154" s="347"/>
    </row>
    <row r="155" ht="15" customHeight="1">
      <c r="B155" s="326"/>
      <c r="C155" s="351" t="s">
        <v>1082</v>
      </c>
      <c r="D155" s="303"/>
      <c r="E155" s="303"/>
      <c r="F155" s="352" t="s">
        <v>1074</v>
      </c>
      <c r="G155" s="303"/>
      <c r="H155" s="351" t="s">
        <v>1114</v>
      </c>
      <c r="I155" s="351" t="s">
        <v>1084</v>
      </c>
      <c r="J155" s="351"/>
      <c r="K155" s="347"/>
    </row>
    <row r="156" ht="15" customHeight="1">
      <c r="B156" s="326"/>
      <c r="C156" s="351" t="s">
        <v>1093</v>
      </c>
      <c r="D156" s="303"/>
      <c r="E156" s="303"/>
      <c r="F156" s="352" t="s">
        <v>1080</v>
      </c>
      <c r="G156" s="303"/>
      <c r="H156" s="351" t="s">
        <v>1114</v>
      </c>
      <c r="I156" s="351" t="s">
        <v>1076</v>
      </c>
      <c r="J156" s="351">
        <v>50</v>
      </c>
      <c r="K156" s="347"/>
    </row>
    <row r="157" ht="15" customHeight="1">
      <c r="B157" s="326"/>
      <c r="C157" s="351" t="s">
        <v>1101</v>
      </c>
      <c r="D157" s="303"/>
      <c r="E157" s="303"/>
      <c r="F157" s="352" t="s">
        <v>1080</v>
      </c>
      <c r="G157" s="303"/>
      <c r="H157" s="351" t="s">
        <v>1114</v>
      </c>
      <c r="I157" s="351" t="s">
        <v>1076</v>
      </c>
      <c r="J157" s="351">
        <v>50</v>
      </c>
      <c r="K157" s="347"/>
    </row>
    <row r="158" ht="15" customHeight="1">
      <c r="B158" s="326"/>
      <c r="C158" s="351" t="s">
        <v>1099</v>
      </c>
      <c r="D158" s="303"/>
      <c r="E158" s="303"/>
      <c r="F158" s="352" t="s">
        <v>1080</v>
      </c>
      <c r="G158" s="303"/>
      <c r="H158" s="351" t="s">
        <v>1114</v>
      </c>
      <c r="I158" s="351" t="s">
        <v>1076</v>
      </c>
      <c r="J158" s="351">
        <v>50</v>
      </c>
      <c r="K158" s="347"/>
    </row>
    <row r="159" ht="15" customHeight="1">
      <c r="B159" s="326"/>
      <c r="C159" s="351" t="s">
        <v>104</v>
      </c>
      <c r="D159" s="303"/>
      <c r="E159" s="303"/>
      <c r="F159" s="352" t="s">
        <v>1074</v>
      </c>
      <c r="G159" s="303"/>
      <c r="H159" s="351" t="s">
        <v>1136</v>
      </c>
      <c r="I159" s="351" t="s">
        <v>1076</v>
      </c>
      <c r="J159" s="351" t="s">
        <v>1137</v>
      </c>
      <c r="K159" s="347"/>
    </row>
    <row r="160" ht="15" customHeight="1">
      <c r="B160" s="326"/>
      <c r="C160" s="351" t="s">
        <v>1138</v>
      </c>
      <c r="D160" s="303"/>
      <c r="E160" s="303"/>
      <c r="F160" s="352" t="s">
        <v>1074</v>
      </c>
      <c r="G160" s="303"/>
      <c r="H160" s="351" t="s">
        <v>1139</v>
      </c>
      <c r="I160" s="351" t="s">
        <v>1109</v>
      </c>
      <c r="J160" s="351"/>
      <c r="K160" s="347"/>
    </row>
    <row r="161" ht="15" customHeight="1">
      <c r="B161" s="353"/>
      <c r="C161" s="335"/>
      <c r="D161" s="335"/>
      <c r="E161" s="335"/>
      <c r="F161" s="335"/>
      <c r="G161" s="335"/>
      <c r="H161" s="335"/>
      <c r="I161" s="335"/>
      <c r="J161" s="335"/>
      <c r="K161" s="354"/>
    </row>
    <row r="162" ht="18.75" customHeight="1">
      <c r="B162" s="300"/>
      <c r="C162" s="303"/>
      <c r="D162" s="303"/>
      <c r="E162" s="303"/>
      <c r="F162" s="325"/>
      <c r="G162" s="303"/>
      <c r="H162" s="303"/>
      <c r="I162" s="303"/>
      <c r="J162" s="303"/>
      <c r="K162" s="300"/>
    </row>
    <row r="163" ht="18.75" customHeight="1">
      <c r="B163" s="311"/>
      <c r="C163" s="311"/>
      <c r="D163" s="311"/>
      <c r="E163" s="311"/>
      <c r="F163" s="311"/>
      <c r="G163" s="311"/>
      <c r="H163" s="311"/>
      <c r="I163" s="311"/>
      <c r="J163" s="311"/>
      <c r="K163" s="311"/>
    </row>
    <row r="164" ht="7.5" customHeight="1">
      <c r="B164" s="290"/>
      <c r="C164" s="291"/>
      <c r="D164" s="291"/>
      <c r="E164" s="291"/>
      <c r="F164" s="291"/>
      <c r="G164" s="291"/>
      <c r="H164" s="291"/>
      <c r="I164" s="291"/>
      <c r="J164" s="291"/>
      <c r="K164" s="292"/>
    </row>
    <row r="165" ht="45" customHeight="1">
      <c r="B165" s="293"/>
      <c r="C165" s="294" t="s">
        <v>1140</v>
      </c>
      <c r="D165" s="294"/>
      <c r="E165" s="294"/>
      <c r="F165" s="294"/>
      <c r="G165" s="294"/>
      <c r="H165" s="294"/>
      <c r="I165" s="294"/>
      <c r="J165" s="294"/>
      <c r="K165" s="295"/>
    </row>
    <row r="166" ht="17.25" customHeight="1">
      <c r="B166" s="293"/>
      <c r="C166" s="318" t="s">
        <v>1068</v>
      </c>
      <c r="D166" s="318"/>
      <c r="E166" s="318"/>
      <c r="F166" s="318" t="s">
        <v>1069</v>
      </c>
      <c r="G166" s="355"/>
      <c r="H166" s="356" t="s">
        <v>54</v>
      </c>
      <c r="I166" s="356" t="s">
        <v>57</v>
      </c>
      <c r="J166" s="318" t="s">
        <v>1070</v>
      </c>
      <c r="K166" s="295"/>
    </row>
    <row r="167" ht="17.25" customHeight="1">
      <c r="B167" s="296"/>
      <c r="C167" s="320" t="s">
        <v>1071</v>
      </c>
      <c r="D167" s="320"/>
      <c r="E167" s="320"/>
      <c r="F167" s="321" t="s">
        <v>1072</v>
      </c>
      <c r="G167" s="357"/>
      <c r="H167" s="358"/>
      <c r="I167" s="358"/>
      <c r="J167" s="320" t="s">
        <v>1073</v>
      </c>
      <c r="K167" s="298"/>
    </row>
    <row r="168" ht="5.25" customHeight="1">
      <c r="B168" s="326"/>
      <c r="C168" s="323"/>
      <c r="D168" s="323"/>
      <c r="E168" s="323"/>
      <c r="F168" s="323"/>
      <c r="G168" s="324"/>
      <c r="H168" s="323"/>
      <c r="I168" s="323"/>
      <c r="J168" s="323"/>
      <c r="K168" s="347"/>
    </row>
    <row r="169" ht="15" customHeight="1">
      <c r="B169" s="326"/>
      <c r="C169" s="303" t="s">
        <v>1077</v>
      </c>
      <c r="D169" s="303"/>
      <c r="E169" s="303"/>
      <c r="F169" s="325" t="s">
        <v>1074</v>
      </c>
      <c r="G169" s="303"/>
      <c r="H169" s="303" t="s">
        <v>1114</v>
      </c>
      <c r="I169" s="303" t="s">
        <v>1076</v>
      </c>
      <c r="J169" s="303">
        <v>120</v>
      </c>
      <c r="K169" s="347"/>
    </row>
    <row r="170" ht="15" customHeight="1">
      <c r="B170" s="326"/>
      <c r="C170" s="303" t="s">
        <v>1123</v>
      </c>
      <c r="D170" s="303"/>
      <c r="E170" s="303"/>
      <c r="F170" s="325" t="s">
        <v>1074</v>
      </c>
      <c r="G170" s="303"/>
      <c r="H170" s="303" t="s">
        <v>1124</v>
      </c>
      <c r="I170" s="303" t="s">
        <v>1076</v>
      </c>
      <c r="J170" s="303" t="s">
        <v>1125</v>
      </c>
      <c r="K170" s="347"/>
    </row>
    <row r="171" ht="15" customHeight="1">
      <c r="B171" s="326"/>
      <c r="C171" s="303" t="s">
        <v>85</v>
      </c>
      <c r="D171" s="303"/>
      <c r="E171" s="303"/>
      <c r="F171" s="325" t="s">
        <v>1074</v>
      </c>
      <c r="G171" s="303"/>
      <c r="H171" s="303" t="s">
        <v>1141</v>
      </c>
      <c r="I171" s="303" t="s">
        <v>1076</v>
      </c>
      <c r="J171" s="303" t="s">
        <v>1125</v>
      </c>
      <c r="K171" s="347"/>
    </row>
    <row r="172" ht="15" customHeight="1">
      <c r="B172" s="326"/>
      <c r="C172" s="303" t="s">
        <v>1079</v>
      </c>
      <c r="D172" s="303"/>
      <c r="E172" s="303"/>
      <c r="F172" s="325" t="s">
        <v>1080</v>
      </c>
      <c r="G172" s="303"/>
      <c r="H172" s="303" t="s">
        <v>1141</v>
      </c>
      <c r="I172" s="303" t="s">
        <v>1076</v>
      </c>
      <c r="J172" s="303">
        <v>50</v>
      </c>
      <c r="K172" s="347"/>
    </row>
    <row r="173" ht="15" customHeight="1">
      <c r="B173" s="326"/>
      <c r="C173" s="303" t="s">
        <v>1082</v>
      </c>
      <c r="D173" s="303"/>
      <c r="E173" s="303"/>
      <c r="F173" s="325" t="s">
        <v>1074</v>
      </c>
      <c r="G173" s="303"/>
      <c r="H173" s="303" t="s">
        <v>1141</v>
      </c>
      <c r="I173" s="303" t="s">
        <v>1084</v>
      </c>
      <c r="J173" s="303"/>
      <c r="K173" s="347"/>
    </row>
    <row r="174" ht="15" customHeight="1">
      <c r="B174" s="326"/>
      <c r="C174" s="303" t="s">
        <v>1093</v>
      </c>
      <c r="D174" s="303"/>
      <c r="E174" s="303"/>
      <c r="F174" s="325" t="s">
        <v>1080</v>
      </c>
      <c r="G174" s="303"/>
      <c r="H174" s="303" t="s">
        <v>1141</v>
      </c>
      <c r="I174" s="303" t="s">
        <v>1076</v>
      </c>
      <c r="J174" s="303">
        <v>50</v>
      </c>
      <c r="K174" s="347"/>
    </row>
    <row r="175" ht="15" customHeight="1">
      <c r="B175" s="326"/>
      <c r="C175" s="303" t="s">
        <v>1101</v>
      </c>
      <c r="D175" s="303"/>
      <c r="E175" s="303"/>
      <c r="F175" s="325" t="s">
        <v>1080</v>
      </c>
      <c r="G175" s="303"/>
      <c r="H175" s="303" t="s">
        <v>1141</v>
      </c>
      <c r="I175" s="303" t="s">
        <v>1076</v>
      </c>
      <c r="J175" s="303">
        <v>50</v>
      </c>
      <c r="K175" s="347"/>
    </row>
    <row r="176" ht="15" customHeight="1">
      <c r="B176" s="326"/>
      <c r="C176" s="303" t="s">
        <v>1099</v>
      </c>
      <c r="D176" s="303"/>
      <c r="E176" s="303"/>
      <c r="F176" s="325" t="s">
        <v>1080</v>
      </c>
      <c r="G176" s="303"/>
      <c r="H176" s="303" t="s">
        <v>1141</v>
      </c>
      <c r="I176" s="303" t="s">
        <v>1076</v>
      </c>
      <c r="J176" s="303">
        <v>50</v>
      </c>
      <c r="K176" s="347"/>
    </row>
    <row r="177" ht="15" customHeight="1">
      <c r="B177" s="326"/>
      <c r="C177" s="303" t="s">
        <v>128</v>
      </c>
      <c r="D177" s="303"/>
      <c r="E177" s="303"/>
      <c r="F177" s="325" t="s">
        <v>1074</v>
      </c>
      <c r="G177" s="303"/>
      <c r="H177" s="303" t="s">
        <v>1142</v>
      </c>
      <c r="I177" s="303" t="s">
        <v>1143</v>
      </c>
      <c r="J177" s="303"/>
      <c r="K177" s="347"/>
    </row>
    <row r="178" ht="15" customHeight="1">
      <c r="B178" s="326"/>
      <c r="C178" s="303" t="s">
        <v>57</v>
      </c>
      <c r="D178" s="303"/>
      <c r="E178" s="303"/>
      <c r="F178" s="325" t="s">
        <v>1074</v>
      </c>
      <c r="G178" s="303"/>
      <c r="H178" s="303" t="s">
        <v>1144</v>
      </c>
      <c r="I178" s="303" t="s">
        <v>1145</v>
      </c>
      <c r="J178" s="303">
        <v>1</v>
      </c>
      <c r="K178" s="347"/>
    </row>
    <row r="179" ht="15" customHeight="1">
      <c r="B179" s="326"/>
      <c r="C179" s="303" t="s">
        <v>53</v>
      </c>
      <c r="D179" s="303"/>
      <c r="E179" s="303"/>
      <c r="F179" s="325" t="s">
        <v>1074</v>
      </c>
      <c r="G179" s="303"/>
      <c r="H179" s="303" t="s">
        <v>1146</v>
      </c>
      <c r="I179" s="303" t="s">
        <v>1076</v>
      </c>
      <c r="J179" s="303">
        <v>20</v>
      </c>
      <c r="K179" s="347"/>
    </row>
    <row r="180" ht="15" customHeight="1">
      <c r="B180" s="326"/>
      <c r="C180" s="303" t="s">
        <v>54</v>
      </c>
      <c r="D180" s="303"/>
      <c r="E180" s="303"/>
      <c r="F180" s="325" t="s">
        <v>1074</v>
      </c>
      <c r="G180" s="303"/>
      <c r="H180" s="303" t="s">
        <v>1147</v>
      </c>
      <c r="I180" s="303" t="s">
        <v>1076</v>
      </c>
      <c r="J180" s="303">
        <v>255</v>
      </c>
      <c r="K180" s="347"/>
    </row>
    <row r="181" ht="15" customHeight="1">
      <c r="B181" s="326"/>
      <c r="C181" s="303" t="s">
        <v>129</v>
      </c>
      <c r="D181" s="303"/>
      <c r="E181" s="303"/>
      <c r="F181" s="325" t="s">
        <v>1074</v>
      </c>
      <c r="G181" s="303"/>
      <c r="H181" s="303" t="s">
        <v>1038</v>
      </c>
      <c r="I181" s="303" t="s">
        <v>1076</v>
      </c>
      <c r="J181" s="303">
        <v>10</v>
      </c>
      <c r="K181" s="347"/>
    </row>
    <row r="182" ht="15" customHeight="1">
      <c r="B182" s="326"/>
      <c r="C182" s="303" t="s">
        <v>130</v>
      </c>
      <c r="D182" s="303"/>
      <c r="E182" s="303"/>
      <c r="F182" s="325" t="s">
        <v>1074</v>
      </c>
      <c r="G182" s="303"/>
      <c r="H182" s="303" t="s">
        <v>1148</v>
      </c>
      <c r="I182" s="303" t="s">
        <v>1109</v>
      </c>
      <c r="J182" s="303"/>
      <c r="K182" s="347"/>
    </row>
    <row r="183" ht="15" customHeight="1">
      <c r="B183" s="326"/>
      <c r="C183" s="303" t="s">
        <v>1149</v>
      </c>
      <c r="D183" s="303"/>
      <c r="E183" s="303"/>
      <c r="F183" s="325" t="s">
        <v>1074</v>
      </c>
      <c r="G183" s="303"/>
      <c r="H183" s="303" t="s">
        <v>1150</v>
      </c>
      <c r="I183" s="303" t="s">
        <v>1109</v>
      </c>
      <c r="J183" s="303"/>
      <c r="K183" s="347"/>
    </row>
    <row r="184" ht="15" customHeight="1">
      <c r="B184" s="326"/>
      <c r="C184" s="303" t="s">
        <v>1138</v>
      </c>
      <c r="D184" s="303"/>
      <c r="E184" s="303"/>
      <c r="F184" s="325" t="s">
        <v>1074</v>
      </c>
      <c r="G184" s="303"/>
      <c r="H184" s="303" t="s">
        <v>1151</v>
      </c>
      <c r="I184" s="303" t="s">
        <v>1109</v>
      </c>
      <c r="J184" s="303"/>
      <c r="K184" s="347"/>
    </row>
    <row r="185" ht="15" customHeight="1">
      <c r="B185" s="326"/>
      <c r="C185" s="303" t="s">
        <v>132</v>
      </c>
      <c r="D185" s="303"/>
      <c r="E185" s="303"/>
      <c r="F185" s="325" t="s">
        <v>1080</v>
      </c>
      <c r="G185" s="303"/>
      <c r="H185" s="303" t="s">
        <v>1152</v>
      </c>
      <c r="I185" s="303" t="s">
        <v>1076</v>
      </c>
      <c r="J185" s="303">
        <v>50</v>
      </c>
      <c r="K185" s="347"/>
    </row>
    <row r="186" ht="15" customHeight="1">
      <c r="B186" s="326"/>
      <c r="C186" s="303" t="s">
        <v>1153</v>
      </c>
      <c r="D186" s="303"/>
      <c r="E186" s="303"/>
      <c r="F186" s="325" t="s">
        <v>1080</v>
      </c>
      <c r="G186" s="303"/>
      <c r="H186" s="303" t="s">
        <v>1154</v>
      </c>
      <c r="I186" s="303" t="s">
        <v>1155</v>
      </c>
      <c r="J186" s="303"/>
      <c r="K186" s="347"/>
    </row>
    <row r="187" ht="15" customHeight="1">
      <c r="B187" s="326"/>
      <c r="C187" s="303" t="s">
        <v>1156</v>
      </c>
      <c r="D187" s="303"/>
      <c r="E187" s="303"/>
      <c r="F187" s="325" t="s">
        <v>1080</v>
      </c>
      <c r="G187" s="303"/>
      <c r="H187" s="303" t="s">
        <v>1157</v>
      </c>
      <c r="I187" s="303" t="s">
        <v>1155</v>
      </c>
      <c r="J187" s="303"/>
      <c r="K187" s="347"/>
    </row>
    <row r="188" ht="15" customHeight="1">
      <c r="B188" s="326"/>
      <c r="C188" s="303" t="s">
        <v>1158</v>
      </c>
      <c r="D188" s="303"/>
      <c r="E188" s="303"/>
      <c r="F188" s="325" t="s">
        <v>1080</v>
      </c>
      <c r="G188" s="303"/>
      <c r="H188" s="303" t="s">
        <v>1159</v>
      </c>
      <c r="I188" s="303" t="s">
        <v>1155</v>
      </c>
      <c r="J188" s="303"/>
      <c r="K188" s="347"/>
    </row>
    <row r="189" ht="15" customHeight="1">
      <c r="B189" s="326"/>
      <c r="C189" s="359" t="s">
        <v>1160</v>
      </c>
      <c r="D189" s="303"/>
      <c r="E189" s="303"/>
      <c r="F189" s="325" t="s">
        <v>1080</v>
      </c>
      <c r="G189" s="303"/>
      <c r="H189" s="303" t="s">
        <v>1161</v>
      </c>
      <c r="I189" s="303" t="s">
        <v>1162</v>
      </c>
      <c r="J189" s="360" t="s">
        <v>1163</v>
      </c>
      <c r="K189" s="347"/>
    </row>
    <row r="190" ht="15" customHeight="1">
      <c r="B190" s="326"/>
      <c r="C190" s="310" t="s">
        <v>42</v>
      </c>
      <c r="D190" s="303"/>
      <c r="E190" s="303"/>
      <c r="F190" s="325" t="s">
        <v>1074</v>
      </c>
      <c r="G190" s="303"/>
      <c r="H190" s="300" t="s">
        <v>1164</v>
      </c>
      <c r="I190" s="303" t="s">
        <v>1165</v>
      </c>
      <c r="J190" s="303"/>
      <c r="K190" s="347"/>
    </row>
    <row r="191" ht="15" customHeight="1">
      <c r="B191" s="326"/>
      <c r="C191" s="310" t="s">
        <v>1166</v>
      </c>
      <c r="D191" s="303"/>
      <c r="E191" s="303"/>
      <c r="F191" s="325" t="s">
        <v>1074</v>
      </c>
      <c r="G191" s="303"/>
      <c r="H191" s="303" t="s">
        <v>1167</v>
      </c>
      <c r="I191" s="303" t="s">
        <v>1109</v>
      </c>
      <c r="J191" s="303"/>
      <c r="K191" s="347"/>
    </row>
    <row r="192" ht="15" customHeight="1">
      <c r="B192" s="326"/>
      <c r="C192" s="310" t="s">
        <v>1168</v>
      </c>
      <c r="D192" s="303"/>
      <c r="E192" s="303"/>
      <c r="F192" s="325" t="s">
        <v>1074</v>
      </c>
      <c r="G192" s="303"/>
      <c r="H192" s="303" t="s">
        <v>1169</v>
      </c>
      <c r="I192" s="303" t="s">
        <v>1109</v>
      </c>
      <c r="J192" s="303"/>
      <c r="K192" s="347"/>
    </row>
    <row r="193" ht="15" customHeight="1">
      <c r="B193" s="326"/>
      <c r="C193" s="310" t="s">
        <v>1170</v>
      </c>
      <c r="D193" s="303"/>
      <c r="E193" s="303"/>
      <c r="F193" s="325" t="s">
        <v>1080</v>
      </c>
      <c r="G193" s="303"/>
      <c r="H193" s="303" t="s">
        <v>1171</v>
      </c>
      <c r="I193" s="303" t="s">
        <v>1109</v>
      </c>
      <c r="J193" s="303"/>
      <c r="K193" s="347"/>
    </row>
    <row r="194" ht="15" customHeight="1">
      <c r="B194" s="353"/>
      <c r="C194" s="361"/>
      <c r="D194" s="335"/>
      <c r="E194" s="335"/>
      <c r="F194" s="335"/>
      <c r="G194" s="335"/>
      <c r="H194" s="335"/>
      <c r="I194" s="335"/>
      <c r="J194" s="335"/>
      <c r="K194" s="354"/>
    </row>
    <row r="195" ht="18.75" customHeight="1">
      <c r="B195" s="300"/>
      <c r="C195" s="303"/>
      <c r="D195" s="303"/>
      <c r="E195" s="303"/>
      <c r="F195" s="325"/>
      <c r="G195" s="303"/>
      <c r="H195" s="303"/>
      <c r="I195" s="303"/>
      <c r="J195" s="303"/>
      <c r="K195" s="300"/>
    </row>
    <row r="196" ht="18.75" customHeight="1">
      <c r="B196" s="300"/>
      <c r="C196" s="303"/>
      <c r="D196" s="303"/>
      <c r="E196" s="303"/>
      <c r="F196" s="325"/>
      <c r="G196" s="303"/>
      <c r="H196" s="303"/>
      <c r="I196" s="303"/>
      <c r="J196" s="303"/>
      <c r="K196" s="300"/>
    </row>
    <row r="197" ht="18.75" customHeight="1">
      <c r="B197" s="311"/>
      <c r="C197" s="311"/>
      <c r="D197" s="311"/>
      <c r="E197" s="311"/>
      <c r="F197" s="311"/>
      <c r="G197" s="311"/>
      <c r="H197" s="311"/>
      <c r="I197" s="311"/>
      <c r="J197" s="311"/>
      <c r="K197" s="311"/>
    </row>
    <row r="198" ht="13.5">
      <c r="B198" s="290"/>
      <c r="C198" s="291"/>
      <c r="D198" s="291"/>
      <c r="E198" s="291"/>
      <c r="F198" s="291"/>
      <c r="G198" s="291"/>
      <c r="H198" s="291"/>
      <c r="I198" s="291"/>
      <c r="J198" s="291"/>
      <c r="K198" s="292"/>
    </row>
    <row r="199" ht="21">
      <c r="B199" s="293"/>
      <c r="C199" s="294" t="s">
        <v>1172</v>
      </c>
      <c r="D199" s="294"/>
      <c r="E199" s="294"/>
      <c r="F199" s="294"/>
      <c r="G199" s="294"/>
      <c r="H199" s="294"/>
      <c r="I199" s="294"/>
      <c r="J199" s="294"/>
      <c r="K199" s="295"/>
    </row>
    <row r="200" ht="25.5" customHeight="1">
      <c r="B200" s="293"/>
      <c r="C200" s="362" t="s">
        <v>1173</v>
      </c>
      <c r="D200" s="362"/>
      <c r="E200" s="362"/>
      <c r="F200" s="362" t="s">
        <v>1174</v>
      </c>
      <c r="G200" s="363"/>
      <c r="H200" s="362" t="s">
        <v>1175</v>
      </c>
      <c r="I200" s="362"/>
      <c r="J200" s="362"/>
      <c r="K200" s="295"/>
    </row>
    <row r="201" ht="5.25" customHeight="1">
      <c r="B201" s="326"/>
      <c r="C201" s="323"/>
      <c r="D201" s="323"/>
      <c r="E201" s="323"/>
      <c r="F201" s="323"/>
      <c r="G201" s="303"/>
      <c r="H201" s="323"/>
      <c r="I201" s="323"/>
      <c r="J201" s="323"/>
      <c r="K201" s="347"/>
    </row>
    <row r="202" ht="15" customHeight="1">
      <c r="B202" s="326"/>
      <c r="C202" s="303" t="s">
        <v>1165</v>
      </c>
      <c r="D202" s="303"/>
      <c r="E202" s="303"/>
      <c r="F202" s="325" t="s">
        <v>43</v>
      </c>
      <c r="G202" s="303"/>
      <c r="H202" s="303" t="s">
        <v>1176</v>
      </c>
      <c r="I202" s="303"/>
      <c r="J202" s="303"/>
      <c r="K202" s="347"/>
    </row>
    <row r="203" ht="15" customHeight="1">
      <c r="B203" s="326"/>
      <c r="C203" s="332"/>
      <c r="D203" s="303"/>
      <c r="E203" s="303"/>
      <c r="F203" s="325" t="s">
        <v>44</v>
      </c>
      <c r="G203" s="303"/>
      <c r="H203" s="303" t="s">
        <v>1177</v>
      </c>
      <c r="I203" s="303"/>
      <c r="J203" s="303"/>
      <c r="K203" s="347"/>
    </row>
    <row r="204" ht="15" customHeight="1">
      <c r="B204" s="326"/>
      <c r="C204" s="332"/>
      <c r="D204" s="303"/>
      <c r="E204" s="303"/>
      <c r="F204" s="325" t="s">
        <v>47</v>
      </c>
      <c r="G204" s="303"/>
      <c r="H204" s="303" t="s">
        <v>1178</v>
      </c>
      <c r="I204" s="303"/>
      <c r="J204" s="303"/>
      <c r="K204" s="347"/>
    </row>
    <row r="205" ht="15" customHeight="1">
      <c r="B205" s="326"/>
      <c r="C205" s="303"/>
      <c r="D205" s="303"/>
      <c r="E205" s="303"/>
      <c r="F205" s="325" t="s">
        <v>45</v>
      </c>
      <c r="G205" s="303"/>
      <c r="H205" s="303" t="s">
        <v>1179</v>
      </c>
      <c r="I205" s="303"/>
      <c r="J205" s="303"/>
      <c r="K205" s="347"/>
    </row>
    <row r="206" ht="15" customHeight="1">
      <c r="B206" s="326"/>
      <c r="C206" s="303"/>
      <c r="D206" s="303"/>
      <c r="E206" s="303"/>
      <c r="F206" s="325" t="s">
        <v>46</v>
      </c>
      <c r="G206" s="303"/>
      <c r="H206" s="303" t="s">
        <v>1180</v>
      </c>
      <c r="I206" s="303"/>
      <c r="J206" s="303"/>
      <c r="K206" s="347"/>
    </row>
    <row r="207" ht="15" customHeight="1">
      <c r="B207" s="326"/>
      <c r="C207" s="303"/>
      <c r="D207" s="303"/>
      <c r="E207" s="303"/>
      <c r="F207" s="325"/>
      <c r="G207" s="303"/>
      <c r="H207" s="303"/>
      <c r="I207" s="303"/>
      <c r="J207" s="303"/>
      <c r="K207" s="347"/>
    </row>
    <row r="208" ht="15" customHeight="1">
      <c r="B208" s="326"/>
      <c r="C208" s="303" t="s">
        <v>1121</v>
      </c>
      <c r="D208" s="303"/>
      <c r="E208" s="303"/>
      <c r="F208" s="325" t="s">
        <v>78</v>
      </c>
      <c r="G208" s="303"/>
      <c r="H208" s="303" t="s">
        <v>1181</v>
      </c>
      <c r="I208" s="303"/>
      <c r="J208" s="303"/>
      <c r="K208" s="347"/>
    </row>
    <row r="209" ht="15" customHeight="1">
      <c r="B209" s="326"/>
      <c r="C209" s="332"/>
      <c r="D209" s="303"/>
      <c r="E209" s="303"/>
      <c r="F209" s="325" t="s">
        <v>1018</v>
      </c>
      <c r="G209" s="303"/>
      <c r="H209" s="303" t="s">
        <v>1019</v>
      </c>
      <c r="I209" s="303"/>
      <c r="J209" s="303"/>
      <c r="K209" s="347"/>
    </row>
    <row r="210" ht="15" customHeight="1">
      <c r="B210" s="326"/>
      <c r="C210" s="303"/>
      <c r="D210" s="303"/>
      <c r="E210" s="303"/>
      <c r="F210" s="325" t="s">
        <v>1016</v>
      </c>
      <c r="G210" s="303"/>
      <c r="H210" s="303" t="s">
        <v>1182</v>
      </c>
      <c r="I210" s="303"/>
      <c r="J210" s="303"/>
      <c r="K210" s="347"/>
    </row>
    <row r="211" ht="15" customHeight="1">
      <c r="B211" s="364"/>
      <c r="C211" s="332"/>
      <c r="D211" s="332"/>
      <c r="E211" s="332"/>
      <c r="F211" s="325" t="s">
        <v>93</v>
      </c>
      <c r="G211" s="310"/>
      <c r="H211" s="351" t="s">
        <v>1020</v>
      </c>
      <c r="I211" s="351"/>
      <c r="J211" s="351"/>
      <c r="K211" s="365"/>
    </row>
    <row r="212" ht="15" customHeight="1">
      <c r="B212" s="364"/>
      <c r="C212" s="332"/>
      <c r="D212" s="332"/>
      <c r="E212" s="332"/>
      <c r="F212" s="325" t="s">
        <v>1021</v>
      </c>
      <c r="G212" s="310"/>
      <c r="H212" s="351" t="s">
        <v>1183</v>
      </c>
      <c r="I212" s="351"/>
      <c r="J212" s="351"/>
      <c r="K212" s="365"/>
    </row>
    <row r="213" ht="15" customHeight="1">
      <c r="B213" s="364"/>
      <c r="C213" s="332"/>
      <c r="D213" s="332"/>
      <c r="E213" s="332"/>
      <c r="F213" s="366"/>
      <c r="G213" s="310"/>
      <c r="H213" s="367"/>
      <c r="I213" s="367"/>
      <c r="J213" s="367"/>
      <c r="K213" s="365"/>
    </row>
    <row r="214" ht="15" customHeight="1">
      <c r="B214" s="364"/>
      <c r="C214" s="303" t="s">
        <v>1145</v>
      </c>
      <c r="D214" s="332"/>
      <c r="E214" s="332"/>
      <c r="F214" s="325">
        <v>1</v>
      </c>
      <c r="G214" s="310"/>
      <c r="H214" s="351" t="s">
        <v>1184</v>
      </c>
      <c r="I214" s="351"/>
      <c r="J214" s="351"/>
      <c r="K214" s="365"/>
    </row>
    <row r="215" ht="15" customHeight="1">
      <c r="B215" s="364"/>
      <c r="C215" s="332"/>
      <c r="D215" s="332"/>
      <c r="E215" s="332"/>
      <c r="F215" s="325">
        <v>2</v>
      </c>
      <c r="G215" s="310"/>
      <c r="H215" s="351" t="s">
        <v>1185</v>
      </c>
      <c r="I215" s="351"/>
      <c r="J215" s="351"/>
      <c r="K215" s="365"/>
    </row>
    <row r="216" ht="15" customHeight="1">
      <c r="B216" s="364"/>
      <c r="C216" s="332"/>
      <c r="D216" s="332"/>
      <c r="E216" s="332"/>
      <c r="F216" s="325">
        <v>3</v>
      </c>
      <c r="G216" s="310"/>
      <c r="H216" s="351" t="s">
        <v>1186</v>
      </c>
      <c r="I216" s="351"/>
      <c r="J216" s="351"/>
      <c r="K216" s="365"/>
    </row>
    <row r="217" ht="15" customHeight="1">
      <c r="B217" s="364"/>
      <c r="C217" s="332"/>
      <c r="D217" s="332"/>
      <c r="E217" s="332"/>
      <c r="F217" s="325">
        <v>4</v>
      </c>
      <c r="G217" s="310"/>
      <c r="H217" s="351" t="s">
        <v>1187</v>
      </c>
      <c r="I217" s="351"/>
      <c r="J217" s="351"/>
      <c r="K217" s="365"/>
    </row>
    <row r="218" ht="12.75" customHeight="1">
      <c r="B218" s="368"/>
      <c r="C218" s="369"/>
      <c r="D218" s="369"/>
      <c r="E218" s="369"/>
      <c r="F218" s="369"/>
      <c r="G218" s="369"/>
      <c r="H218" s="369"/>
      <c r="I218" s="369"/>
      <c r="J218" s="369"/>
      <c r="K218" s="370"/>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2019-06-10T08:07:37Z</dcterms:created>
  <dcterms:modified xsi:type="dcterms:W3CDTF">2019-06-10T08:07:42Z</dcterms:modified>
</cp:coreProperties>
</file>